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AcestRegistruDeLucru" defaultThemeVersion="124226"/>
  <mc:AlternateContent xmlns:mc="http://schemas.openxmlformats.org/markup-compatibility/2006">
    <mc:Choice Requires="x15">
      <x15ac:absPath xmlns:x15ac="http://schemas.microsoft.com/office/spreadsheetml/2010/11/ac" url="C:\Users\alina.purcareanu\Desktop\AM PR 2021\Ghiduri\P7 - 5.2 Sprijin DTI Cultura rurala\Sprijin DTI_Cultura_rural\"/>
    </mc:Choice>
  </mc:AlternateContent>
  <bookViews>
    <workbookView xWindow="0" yWindow="0" windowWidth="28800" windowHeight="11835" tabRatio="753" activeTab="2"/>
  </bookViews>
  <sheets>
    <sheet name="1-Date proiect" sheetId="31" r:id="rId1"/>
    <sheet name="3-Intreprinderi in dificultate" sheetId="38" state="hidden" r:id="rId2"/>
    <sheet name="2- Cheltuieli eligibile" sheetId="35" r:id="rId3"/>
    <sheet name="3- Calcule buget" sheetId="28" r:id="rId4"/>
    <sheet name="4-Buget_cerere" sheetId="15" r:id="rId5"/>
    <sheet name="5-Plan investitional" sheetId="10" r:id="rId6"/>
    <sheet name="6- Lista de echipamante" sheetId="36" r:id="rId7"/>
    <sheet name="7- Matricea de corelare BP-DGI" sheetId="40" r:id="rId8"/>
    <sheet name="8-Export SMIS" sheetId="44" r:id="rId9"/>
    <sheet name="9 - Buget Sintetic" sheetId="45" r:id="rId10"/>
  </sheets>
  <externalReferences>
    <externalReference r:id="rId11"/>
    <externalReference r:id="rId12"/>
  </externalReferences>
  <definedNames>
    <definedName name="FDR">'[1]1-Inputuri'!$E$26</definedName>
    <definedName name="TVA">#REF!</definedName>
    <definedName name="_xlnm.Print_Area" localSheetId="0">'1-Date proiect'!$A$1:$I$18</definedName>
    <definedName name="_xlnm.Print_Area" localSheetId="2">'2- Cheltuieli eligibile'!$A$1:$D$28</definedName>
    <definedName name="_xlnm.Print_Area" localSheetId="1">'3-Intreprinderi in dificultate'!$A$1:$F$28</definedName>
    <definedName name="_xlnm.Print_Area" localSheetId="4">'4-Buget_cerere'!$A$1:$K$60</definedName>
  </definedNames>
  <calcPr calcId="152511" concurrentCalc="0"/>
</workbook>
</file>

<file path=xl/calcChain.xml><?xml version="1.0" encoding="utf-8"?>
<calcChain xmlns="http://schemas.openxmlformats.org/spreadsheetml/2006/main">
  <c r="C72" i="28" l="1"/>
  <c r="C73" i="28"/>
  <c r="C74" i="28"/>
  <c r="C58" i="28"/>
  <c r="C59" i="28"/>
  <c r="C57" i="28"/>
  <c r="C61" i="28"/>
  <c r="C62" i="28"/>
  <c r="C63" i="28"/>
  <c r="C64" i="28"/>
  <c r="C65" i="28"/>
  <c r="C60" i="28"/>
  <c r="C66" i="28"/>
  <c r="C68" i="28"/>
  <c r="C67" i="28"/>
  <c r="C70" i="28"/>
  <c r="C43" i="28"/>
  <c r="C51" i="28"/>
  <c r="C53" i="28"/>
  <c r="C45" i="28"/>
  <c r="C47" i="28"/>
  <c r="C49" i="28"/>
  <c r="C55" i="28"/>
  <c r="C18" i="28"/>
  <c r="C19" i="28"/>
  <c r="C20" i="28"/>
  <c r="C17" i="28"/>
  <c r="C21" i="28"/>
  <c r="C22" i="28"/>
  <c r="C24" i="28"/>
  <c r="C25" i="28"/>
  <c r="C26" i="28"/>
  <c r="C27" i="28"/>
  <c r="C28" i="28"/>
  <c r="C29" i="28"/>
  <c r="C23" i="28"/>
  <c r="C30" i="28"/>
  <c r="C32" i="28"/>
  <c r="C33" i="28"/>
  <c r="C34" i="28"/>
  <c r="C31" i="28"/>
  <c r="C37" i="28"/>
  <c r="C38" i="28"/>
  <c r="C36" i="28"/>
  <c r="C35" i="28"/>
  <c r="C41" i="28"/>
  <c r="C14" i="28"/>
  <c r="C15" i="28"/>
  <c r="C8" i="28"/>
  <c r="C9" i="28"/>
  <c r="C10" i="28"/>
  <c r="C11" i="28"/>
  <c r="C12" i="28"/>
  <c r="C75" i="28"/>
  <c r="C80" i="28"/>
  <c r="H72" i="28"/>
  <c r="K72" i="28"/>
  <c r="D72" i="28"/>
  <c r="H73" i="28"/>
  <c r="K73" i="28"/>
  <c r="D73" i="28"/>
  <c r="D74" i="28"/>
  <c r="H58" i="28"/>
  <c r="K58" i="28"/>
  <c r="D58" i="28"/>
  <c r="H59" i="28"/>
  <c r="K59" i="28"/>
  <c r="D59" i="28"/>
  <c r="D57" i="28"/>
  <c r="H61" i="28"/>
  <c r="K61" i="28"/>
  <c r="D61" i="28"/>
  <c r="H62" i="28"/>
  <c r="K62" i="28"/>
  <c r="D62" i="28"/>
  <c r="H63" i="28"/>
  <c r="K63" i="28"/>
  <c r="D63" i="28"/>
  <c r="H64" i="28"/>
  <c r="K64" i="28"/>
  <c r="D64" i="28"/>
  <c r="H65" i="28"/>
  <c r="K65" i="28"/>
  <c r="D65" i="28"/>
  <c r="D60" i="28"/>
  <c r="H66" i="28"/>
  <c r="K66" i="28"/>
  <c r="D66" i="28"/>
  <c r="H68" i="28"/>
  <c r="K68" i="28"/>
  <c r="D68" i="28"/>
  <c r="D67" i="28"/>
  <c r="D70" i="28"/>
  <c r="H43" i="28"/>
  <c r="K43" i="28"/>
  <c r="D43" i="28"/>
  <c r="H51" i="28"/>
  <c r="K51" i="28"/>
  <c r="D51" i="28"/>
  <c r="H53" i="28"/>
  <c r="K53" i="28"/>
  <c r="D53" i="28"/>
  <c r="H45" i="28"/>
  <c r="K45" i="28"/>
  <c r="D45" i="28"/>
  <c r="H47" i="28"/>
  <c r="K47" i="28"/>
  <c r="D47" i="28"/>
  <c r="H49" i="28"/>
  <c r="K49" i="28"/>
  <c r="D49" i="28"/>
  <c r="D55" i="28"/>
  <c r="H18" i="28"/>
  <c r="K18" i="28"/>
  <c r="D18" i="28"/>
  <c r="H19" i="28"/>
  <c r="K19" i="28"/>
  <c r="D19" i="28"/>
  <c r="H20" i="28"/>
  <c r="K20" i="28"/>
  <c r="D20" i="28"/>
  <c r="D17" i="28"/>
  <c r="H21" i="28"/>
  <c r="K21" i="28"/>
  <c r="D21" i="28"/>
  <c r="H22" i="28"/>
  <c r="K22" i="28"/>
  <c r="D22" i="28"/>
  <c r="H24" i="28"/>
  <c r="K24" i="28"/>
  <c r="D24" i="28"/>
  <c r="H25" i="28"/>
  <c r="K25" i="28"/>
  <c r="D25" i="28"/>
  <c r="H26" i="28"/>
  <c r="K26" i="28"/>
  <c r="D26" i="28"/>
  <c r="H27" i="28"/>
  <c r="K27" i="28"/>
  <c r="D27" i="28"/>
  <c r="H28" i="28"/>
  <c r="K28" i="28"/>
  <c r="D28" i="28"/>
  <c r="H29" i="28"/>
  <c r="K29" i="28"/>
  <c r="D29" i="28"/>
  <c r="D23" i="28"/>
  <c r="H30" i="28"/>
  <c r="K30" i="28"/>
  <c r="D30" i="28"/>
  <c r="H32" i="28"/>
  <c r="K32" i="28"/>
  <c r="D32" i="28"/>
  <c r="H33" i="28"/>
  <c r="K33" i="28"/>
  <c r="D33" i="28"/>
  <c r="H34" i="28"/>
  <c r="K34" i="28"/>
  <c r="D34" i="28"/>
  <c r="D31" i="28"/>
  <c r="H37" i="28"/>
  <c r="K37" i="28"/>
  <c r="D37" i="28"/>
  <c r="H38" i="28"/>
  <c r="K38" i="28"/>
  <c r="D38" i="28"/>
  <c r="D36" i="28"/>
  <c r="D35" i="28"/>
  <c r="D41" i="28"/>
  <c r="H14" i="28"/>
  <c r="K14" i="28"/>
  <c r="D14" i="28"/>
  <c r="D15" i="28"/>
  <c r="D8" i="28"/>
  <c r="D9" i="28"/>
  <c r="D10" i="28"/>
  <c r="D11" i="28"/>
  <c r="D12" i="28"/>
  <c r="D75" i="28"/>
  <c r="D80" i="28"/>
  <c r="E72" i="28"/>
  <c r="E73" i="28"/>
  <c r="E74" i="28"/>
  <c r="E58" i="28"/>
  <c r="E59" i="28"/>
  <c r="E57" i="28"/>
  <c r="E61" i="28"/>
  <c r="E62" i="28"/>
  <c r="E63" i="28"/>
  <c r="E64" i="28"/>
  <c r="E65" i="28"/>
  <c r="E60" i="28"/>
  <c r="E66" i="28"/>
  <c r="E68" i="28"/>
  <c r="E67" i="28"/>
  <c r="E70" i="28"/>
  <c r="E43" i="28"/>
  <c r="E51" i="28"/>
  <c r="E53" i="28"/>
  <c r="E45" i="28"/>
  <c r="E47" i="28"/>
  <c r="E49" i="28"/>
  <c r="E55" i="28"/>
  <c r="E18" i="28"/>
  <c r="E19" i="28"/>
  <c r="E20" i="28"/>
  <c r="E17" i="28"/>
  <c r="E21" i="28"/>
  <c r="E22" i="28"/>
  <c r="E24" i="28"/>
  <c r="E25" i="28"/>
  <c r="E26" i="28"/>
  <c r="E27" i="28"/>
  <c r="E28" i="28"/>
  <c r="E29" i="28"/>
  <c r="E23" i="28"/>
  <c r="E30" i="28"/>
  <c r="E32" i="28"/>
  <c r="E33" i="28"/>
  <c r="E34" i="28"/>
  <c r="E31" i="28"/>
  <c r="E37" i="28"/>
  <c r="E38" i="28"/>
  <c r="E36" i="28"/>
  <c r="E35" i="28"/>
  <c r="E41" i="28"/>
  <c r="E14" i="28"/>
  <c r="E15" i="28"/>
  <c r="E8" i="28"/>
  <c r="E9" i="28"/>
  <c r="E10" i="28"/>
  <c r="E11" i="28"/>
  <c r="E12" i="28"/>
  <c r="E75" i="28"/>
  <c r="E80" i="28"/>
  <c r="G74" i="28"/>
  <c r="G57" i="28"/>
  <c r="G60" i="28"/>
  <c r="G67" i="28"/>
  <c r="G70" i="28"/>
  <c r="G55" i="28"/>
  <c r="G17" i="28"/>
  <c r="G23" i="28"/>
  <c r="G31" i="28"/>
  <c r="G36" i="28"/>
  <c r="G35" i="28"/>
  <c r="G41" i="28"/>
  <c r="G15" i="28"/>
  <c r="G12" i="28"/>
  <c r="G75" i="28"/>
  <c r="G80" i="28"/>
  <c r="H74" i="28"/>
  <c r="H57" i="28"/>
  <c r="H60" i="28"/>
  <c r="H69" i="28"/>
  <c r="H67" i="28"/>
  <c r="H70" i="28"/>
  <c r="H55" i="28"/>
  <c r="H17" i="28"/>
  <c r="H23" i="28"/>
  <c r="H31" i="28"/>
  <c r="H36" i="28"/>
  <c r="H35" i="28"/>
  <c r="H41" i="28"/>
  <c r="H15" i="28"/>
  <c r="H12" i="28"/>
  <c r="H75" i="28"/>
  <c r="H80" i="28"/>
  <c r="I72" i="28"/>
  <c r="I74" i="28"/>
  <c r="I58" i="28"/>
  <c r="I59" i="28"/>
  <c r="I57" i="28"/>
  <c r="I61" i="28"/>
  <c r="I62" i="28"/>
  <c r="I63" i="28"/>
  <c r="I64" i="28"/>
  <c r="I65" i="28"/>
  <c r="I60" i="28"/>
  <c r="I66" i="28"/>
  <c r="I68" i="28"/>
  <c r="I69" i="28"/>
  <c r="I67" i="28"/>
  <c r="I70" i="28"/>
  <c r="I43" i="28"/>
  <c r="I51" i="28"/>
  <c r="I53" i="28"/>
  <c r="I45" i="28"/>
  <c r="I47" i="28"/>
  <c r="I49" i="28"/>
  <c r="I55" i="28"/>
  <c r="I18" i="28"/>
  <c r="I19" i="28"/>
  <c r="I20" i="28"/>
  <c r="I17" i="28"/>
  <c r="I21" i="28"/>
  <c r="I22" i="28"/>
  <c r="I24" i="28"/>
  <c r="I25" i="28"/>
  <c r="I26" i="28"/>
  <c r="I27" i="28"/>
  <c r="I28" i="28"/>
  <c r="I29" i="28"/>
  <c r="I23" i="28"/>
  <c r="I30" i="28"/>
  <c r="I32" i="28"/>
  <c r="I33" i="28"/>
  <c r="I34" i="28"/>
  <c r="I31" i="28"/>
  <c r="I37" i="28"/>
  <c r="I38" i="28"/>
  <c r="I36" i="28"/>
  <c r="I35" i="28"/>
  <c r="I41" i="28"/>
  <c r="I14" i="28"/>
  <c r="I15" i="28"/>
  <c r="I8" i="28"/>
  <c r="I9" i="28"/>
  <c r="I10" i="28"/>
  <c r="I11" i="28"/>
  <c r="I12" i="28"/>
  <c r="I75" i="28"/>
  <c r="I80" i="28"/>
  <c r="J74" i="28"/>
  <c r="J57" i="28"/>
  <c r="J60" i="28"/>
  <c r="J67" i="28"/>
  <c r="J70" i="28"/>
  <c r="J55" i="28"/>
  <c r="J17" i="28"/>
  <c r="J23" i="28"/>
  <c r="J31" i="28"/>
  <c r="J36" i="28"/>
  <c r="J35" i="28"/>
  <c r="J41" i="28"/>
  <c r="J15" i="28"/>
  <c r="J12" i="28"/>
  <c r="J75" i="28"/>
  <c r="J80" i="28"/>
  <c r="K74" i="28"/>
  <c r="K57" i="28"/>
  <c r="K60" i="28"/>
  <c r="K69" i="28"/>
  <c r="K67" i="28"/>
  <c r="K70" i="28"/>
  <c r="K55" i="28"/>
  <c r="K17" i="28"/>
  <c r="K23" i="28"/>
  <c r="K31" i="28"/>
  <c r="K36" i="28"/>
  <c r="K35" i="28"/>
  <c r="K41" i="28"/>
  <c r="K15" i="28"/>
  <c r="K12" i="28"/>
  <c r="K75" i="28"/>
  <c r="K80" i="28"/>
  <c r="L72" i="28"/>
  <c r="L74" i="28"/>
  <c r="L70" i="28"/>
  <c r="L43" i="28"/>
  <c r="L51" i="28"/>
  <c r="L53" i="28"/>
  <c r="L45" i="28"/>
  <c r="L47" i="28"/>
  <c r="L49" i="28"/>
  <c r="L55" i="28"/>
  <c r="L18" i="28"/>
  <c r="L19" i="28"/>
  <c r="L20" i="28"/>
  <c r="L17" i="28"/>
  <c r="L21" i="28"/>
  <c r="L22" i="28"/>
  <c r="L24" i="28"/>
  <c r="L25" i="28"/>
  <c r="L26" i="28"/>
  <c r="L27" i="28"/>
  <c r="L28" i="28"/>
  <c r="L29" i="28"/>
  <c r="L23" i="28"/>
  <c r="L30" i="28"/>
  <c r="L32" i="28"/>
  <c r="L33" i="28"/>
  <c r="L34" i="28"/>
  <c r="L31" i="28"/>
  <c r="L37" i="28"/>
  <c r="L38" i="28"/>
  <c r="L36" i="28"/>
  <c r="L35" i="28"/>
  <c r="L41" i="28"/>
  <c r="L14" i="28"/>
  <c r="L15" i="28"/>
  <c r="L8" i="28"/>
  <c r="L9" i="28"/>
  <c r="L10" i="28"/>
  <c r="L11" i="28"/>
  <c r="L12" i="28"/>
  <c r="L75" i="28"/>
  <c r="L80" i="28"/>
  <c r="C26" i="15"/>
  <c r="H44" i="28"/>
  <c r="H46" i="28"/>
  <c r="H48" i="28"/>
  <c r="H50" i="28"/>
  <c r="H52" i="28"/>
  <c r="H54" i="28"/>
  <c r="D26" i="15"/>
  <c r="E26" i="15"/>
  <c r="E12" i="15"/>
  <c r="E34" i="15"/>
  <c r="L68" i="28"/>
  <c r="H34" i="15"/>
  <c r="I34" i="15"/>
  <c r="E35" i="15"/>
  <c r="L69" i="28"/>
  <c r="H35" i="15"/>
  <c r="I35" i="15"/>
  <c r="I36" i="15"/>
  <c r="C29" i="15"/>
  <c r="C30" i="15"/>
  <c r="C31" i="15"/>
  <c r="C32" i="15"/>
  <c r="D29" i="15"/>
  <c r="D30" i="15"/>
  <c r="D31" i="15"/>
  <c r="D32" i="15"/>
  <c r="E32" i="15"/>
  <c r="F29" i="15"/>
  <c r="F30" i="15"/>
  <c r="F31" i="15"/>
  <c r="F32" i="15"/>
  <c r="G29" i="15"/>
  <c r="G30" i="15"/>
  <c r="G31" i="15"/>
  <c r="G32" i="15"/>
  <c r="H32" i="15"/>
  <c r="I32" i="15"/>
  <c r="K44" i="28"/>
  <c r="L44" i="28"/>
  <c r="K46" i="28"/>
  <c r="L46" i="28"/>
  <c r="K48" i="28"/>
  <c r="L48" i="28"/>
  <c r="K50" i="28"/>
  <c r="L50" i="28"/>
  <c r="K52" i="28"/>
  <c r="L52" i="28"/>
  <c r="K54" i="28"/>
  <c r="L54" i="28"/>
  <c r="H26" i="15"/>
  <c r="I26" i="15"/>
  <c r="C25" i="15"/>
  <c r="D25" i="15"/>
  <c r="E25" i="15"/>
  <c r="H25" i="15"/>
  <c r="I25" i="15"/>
  <c r="C24" i="15"/>
  <c r="D24" i="15"/>
  <c r="E24" i="15"/>
  <c r="H24" i="15"/>
  <c r="I24" i="15"/>
  <c r="C23" i="15"/>
  <c r="D23" i="15"/>
  <c r="E23" i="15"/>
  <c r="H23" i="15"/>
  <c r="I23" i="15"/>
  <c r="I27" i="15"/>
  <c r="E15" i="15"/>
  <c r="H15" i="15"/>
  <c r="I15" i="15"/>
  <c r="E16" i="15"/>
  <c r="H16" i="15"/>
  <c r="I16" i="15"/>
  <c r="E17" i="15"/>
  <c r="H17" i="15"/>
  <c r="I17" i="15"/>
  <c r="E18" i="15"/>
  <c r="H18" i="15"/>
  <c r="I18" i="15"/>
  <c r="E19" i="15"/>
  <c r="H19" i="15"/>
  <c r="I19" i="15"/>
  <c r="E20" i="15"/>
  <c r="H20" i="15"/>
  <c r="I20" i="15"/>
  <c r="I21" i="15"/>
  <c r="E6" i="15"/>
  <c r="H6" i="15"/>
  <c r="I6" i="15"/>
  <c r="E7" i="15"/>
  <c r="H7" i="15"/>
  <c r="I7" i="15"/>
  <c r="E8" i="15"/>
  <c r="H8" i="15"/>
  <c r="I8" i="15"/>
  <c r="E9" i="15"/>
  <c r="H9" i="15"/>
  <c r="I9" i="15"/>
  <c r="I10" i="15"/>
  <c r="C12" i="15"/>
  <c r="C13" i="15"/>
  <c r="D12" i="15"/>
  <c r="D13" i="15"/>
  <c r="E13" i="15"/>
  <c r="F12" i="15"/>
  <c r="F13" i="15"/>
  <c r="G12" i="15"/>
  <c r="G13" i="15"/>
  <c r="H13" i="15"/>
  <c r="I13" i="15"/>
  <c r="I38" i="15"/>
  <c r="I39" i="15"/>
  <c r="I40" i="15"/>
  <c r="I46" i="15"/>
  <c r="C50" i="15"/>
  <c r="H36" i="15"/>
  <c r="H27" i="15"/>
  <c r="H21" i="15"/>
  <c r="H10" i="15"/>
  <c r="H38" i="15"/>
  <c r="H39" i="15"/>
  <c r="H40" i="15"/>
  <c r="H46" i="15"/>
  <c r="C51" i="15"/>
  <c r="C52" i="15"/>
  <c r="C34" i="15"/>
  <c r="C35" i="15"/>
  <c r="C36" i="15"/>
  <c r="C27" i="15"/>
  <c r="C15" i="15"/>
  <c r="C16" i="15"/>
  <c r="C17" i="15"/>
  <c r="C18" i="15"/>
  <c r="C19" i="15"/>
  <c r="C20" i="15"/>
  <c r="C21" i="15"/>
  <c r="C6" i="15"/>
  <c r="C7" i="15"/>
  <c r="C8" i="15"/>
  <c r="C9" i="15"/>
  <c r="C10" i="15"/>
  <c r="C38" i="15"/>
  <c r="C39" i="15"/>
  <c r="C40" i="15"/>
  <c r="C46" i="15"/>
  <c r="D34" i="15"/>
  <c r="D35" i="15"/>
  <c r="D36" i="15"/>
  <c r="D27" i="15"/>
  <c r="D15" i="15"/>
  <c r="D16" i="15"/>
  <c r="D17" i="15"/>
  <c r="D18" i="15"/>
  <c r="D19" i="15"/>
  <c r="D20" i="15"/>
  <c r="D21" i="15"/>
  <c r="D6" i="15"/>
  <c r="D7" i="15"/>
  <c r="D8" i="15"/>
  <c r="D9" i="15"/>
  <c r="D10" i="15"/>
  <c r="D38" i="15"/>
  <c r="D39" i="15"/>
  <c r="D40" i="15"/>
  <c r="D46" i="15"/>
  <c r="E36" i="15"/>
  <c r="E27" i="15"/>
  <c r="E21" i="15"/>
  <c r="E10" i="15"/>
  <c r="E38" i="15"/>
  <c r="E39" i="15"/>
  <c r="E40" i="15"/>
  <c r="E46" i="15"/>
  <c r="F34" i="15"/>
  <c r="F35" i="15"/>
  <c r="F36" i="15"/>
  <c r="F26" i="15"/>
  <c r="F25" i="15"/>
  <c r="F24" i="15"/>
  <c r="F23" i="15"/>
  <c r="F27" i="15"/>
  <c r="F15" i="15"/>
  <c r="F16" i="15"/>
  <c r="F17" i="15"/>
  <c r="F18" i="15"/>
  <c r="F19" i="15"/>
  <c r="F20" i="15"/>
  <c r="F21" i="15"/>
  <c r="F6" i="15"/>
  <c r="F7" i="15"/>
  <c r="F8" i="15"/>
  <c r="F9" i="15"/>
  <c r="F10" i="15"/>
  <c r="F38" i="15"/>
  <c r="F39" i="15"/>
  <c r="F40" i="15"/>
  <c r="F46" i="15"/>
  <c r="G34" i="15"/>
  <c r="G35" i="15"/>
  <c r="G36" i="15"/>
  <c r="G26" i="15"/>
  <c r="G25" i="15"/>
  <c r="G24" i="15"/>
  <c r="G23" i="15"/>
  <c r="G27" i="15"/>
  <c r="G15" i="15"/>
  <c r="G16" i="15"/>
  <c r="G17" i="15"/>
  <c r="G18" i="15"/>
  <c r="G19" i="15"/>
  <c r="G20" i="15"/>
  <c r="G21" i="15"/>
  <c r="G6" i="15"/>
  <c r="G7" i="15"/>
  <c r="G8" i="15"/>
  <c r="G9" i="15"/>
  <c r="G10" i="15"/>
  <c r="G38" i="15"/>
  <c r="G39" i="15"/>
  <c r="G40" i="15"/>
  <c r="G46" i="15"/>
  <c r="C55" i="15"/>
  <c r="C53" i="15"/>
  <c r="A42" i="10"/>
  <c r="B42" i="10"/>
  <c r="A43" i="10"/>
  <c r="B43" i="10"/>
  <c r="C43" i="10"/>
  <c r="D43" i="10"/>
  <c r="B44" i="10"/>
  <c r="C44" i="10"/>
  <c r="E44" i="10"/>
  <c r="F44" i="10"/>
  <c r="G44" i="10"/>
  <c r="H44" i="10"/>
  <c r="I44" i="10"/>
  <c r="D44" i="10"/>
  <c r="I47" i="15"/>
  <c r="H47" i="15"/>
  <c r="G47" i="15"/>
  <c r="F47" i="15"/>
  <c r="E47" i="15"/>
  <c r="D47" i="15"/>
  <c r="C47" i="15"/>
  <c r="L40" i="15"/>
  <c r="E103" i="45"/>
  <c r="F103" i="45"/>
  <c r="G103" i="45"/>
  <c r="D103" i="45"/>
  <c r="K103" i="45"/>
  <c r="L103" i="45"/>
  <c r="J103" i="45"/>
  <c r="I103" i="45"/>
  <c r="H103" i="45"/>
  <c r="E102" i="45"/>
  <c r="F102" i="45"/>
  <c r="G102" i="45"/>
  <c r="D102" i="45"/>
  <c r="K102" i="45"/>
  <c r="L102" i="45"/>
  <c r="J102" i="45"/>
  <c r="I102" i="45"/>
  <c r="H102" i="45"/>
  <c r="E10" i="45"/>
  <c r="F10" i="45"/>
  <c r="G10" i="45"/>
  <c r="D10" i="45"/>
  <c r="K10" i="45"/>
  <c r="L10" i="45"/>
  <c r="E11" i="45"/>
  <c r="F11" i="45"/>
  <c r="G11" i="45"/>
  <c r="D11" i="45"/>
  <c r="K11" i="45"/>
  <c r="L11" i="45"/>
  <c r="E12" i="45"/>
  <c r="F12" i="45"/>
  <c r="G12" i="45"/>
  <c r="D12" i="45"/>
  <c r="K12" i="45"/>
  <c r="L12" i="45"/>
  <c r="E13" i="45"/>
  <c r="F13" i="45"/>
  <c r="G13" i="45"/>
  <c r="D13" i="45"/>
  <c r="K13" i="45"/>
  <c r="L13" i="45"/>
  <c r="E14" i="45"/>
  <c r="F14" i="45"/>
  <c r="G14" i="45"/>
  <c r="D14" i="45"/>
  <c r="K14" i="45"/>
  <c r="L14" i="45"/>
  <c r="E15" i="45"/>
  <c r="F15" i="45"/>
  <c r="G15" i="45"/>
  <c r="D15" i="45"/>
  <c r="K15" i="45"/>
  <c r="L15" i="45"/>
  <c r="E16" i="45"/>
  <c r="F16" i="45"/>
  <c r="G16" i="45"/>
  <c r="D16" i="45"/>
  <c r="K16" i="45"/>
  <c r="L16" i="45"/>
  <c r="E17" i="45"/>
  <c r="F17" i="45"/>
  <c r="G17" i="45"/>
  <c r="D17" i="45"/>
  <c r="K17" i="45"/>
  <c r="L17" i="45"/>
  <c r="E18" i="45"/>
  <c r="F18" i="45"/>
  <c r="G18" i="45"/>
  <c r="D18" i="45"/>
  <c r="K18" i="45"/>
  <c r="L18" i="45"/>
  <c r="E19" i="45"/>
  <c r="F19" i="45"/>
  <c r="G19" i="45"/>
  <c r="D19" i="45"/>
  <c r="K19" i="45"/>
  <c r="L19" i="45"/>
  <c r="E20" i="45"/>
  <c r="F20" i="45"/>
  <c r="G20" i="45"/>
  <c r="D20" i="45"/>
  <c r="K20" i="45"/>
  <c r="L20" i="45"/>
  <c r="E21" i="45"/>
  <c r="F21" i="45"/>
  <c r="G21" i="45"/>
  <c r="D21" i="45"/>
  <c r="K21" i="45"/>
  <c r="L21" i="45"/>
  <c r="E22" i="45"/>
  <c r="F22" i="45"/>
  <c r="G22" i="45"/>
  <c r="D22" i="45"/>
  <c r="K22" i="45"/>
  <c r="L22" i="45"/>
  <c r="E23" i="45"/>
  <c r="F23" i="45"/>
  <c r="G23" i="45"/>
  <c r="D23" i="45"/>
  <c r="K23" i="45"/>
  <c r="L23" i="45"/>
  <c r="E24" i="45"/>
  <c r="F24" i="45"/>
  <c r="G24" i="45"/>
  <c r="D24" i="45"/>
  <c r="K24" i="45"/>
  <c r="L24" i="45"/>
  <c r="E25" i="45"/>
  <c r="F25" i="45"/>
  <c r="G25" i="45"/>
  <c r="D25" i="45"/>
  <c r="K25" i="45"/>
  <c r="L25" i="45"/>
  <c r="E26" i="45"/>
  <c r="F26" i="45"/>
  <c r="G26" i="45"/>
  <c r="D26" i="45"/>
  <c r="K26" i="45"/>
  <c r="L26" i="45"/>
  <c r="E27" i="45"/>
  <c r="F27" i="45"/>
  <c r="G27" i="45"/>
  <c r="D27" i="45"/>
  <c r="K27" i="45"/>
  <c r="L27" i="45"/>
  <c r="E28" i="45"/>
  <c r="F28" i="45"/>
  <c r="G28" i="45"/>
  <c r="D28" i="45"/>
  <c r="K28" i="45"/>
  <c r="L28" i="45"/>
  <c r="E29" i="45"/>
  <c r="F29" i="45"/>
  <c r="G29" i="45"/>
  <c r="D29" i="45"/>
  <c r="K29" i="45"/>
  <c r="L29" i="45"/>
  <c r="E30" i="45"/>
  <c r="F30" i="45"/>
  <c r="G30" i="45"/>
  <c r="D30" i="45"/>
  <c r="K30" i="45"/>
  <c r="L30" i="45"/>
  <c r="E31" i="45"/>
  <c r="F31" i="45"/>
  <c r="G31" i="45"/>
  <c r="D31" i="45"/>
  <c r="K31" i="45"/>
  <c r="L31" i="45"/>
  <c r="E32" i="45"/>
  <c r="F32" i="45"/>
  <c r="G32" i="45"/>
  <c r="D32" i="45"/>
  <c r="K32" i="45"/>
  <c r="L32" i="45"/>
  <c r="E33" i="45"/>
  <c r="F33" i="45"/>
  <c r="G33" i="45"/>
  <c r="D33" i="45"/>
  <c r="K33" i="45"/>
  <c r="L33" i="45"/>
  <c r="E34" i="45"/>
  <c r="F34" i="45"/>
  <c r="G34" i="45"/>
  <c r="D34" i="45"/>
  <c r="K34" i="45"/>
  <c r="L34" i="45"/>
  <c r="E35" i="45"/>
  <c r="F35" i="45"/>
  <c r="G35" i="45"/>
  <c r="D35" i="45"/>
  <c r="K35" i="45"/>
  <c r="L35" i="45"/>
  <c r="E36" i="45"/>
  <c r="F36" i="45"/>
  <c r="G36" i="45"/>
  <c r="D36" i="45"/>
  <c r="K36" i="45"/>
  <c r="L36" i="45"/>
  <c r="E37" i="45"/>
  <c r="F37" i="45"/>
  <c r="G37" i="45"/>
  <c r="D37" i="45"/>
  <c r="K37" i="45"/>
  <c r="L37" i="45"/>
  <c r="E38" i="45"/>
  <c r="F38" i="45"/>
  <c r="G38" i="45"/>
  <c r="D38" i="45"/>
  <c r="K38" i="45"/>
  <c r="L38" i="45"/>
  <c r="E39" i="45"/>
  <c r="F39" i="45"/>
  <c r="G39" i="45"/>
  <c r="D39" i="45"/>
  <c r="K39" i="45"/>
  <c r="L39" i="45"/>
  <c r="E40" i="45"/>
  <c r="F40" i="45"/>
  <c r="G40" i="45"/>
  <c r="D40" i="45"/>
  <c r="K40" i="45"/>
  <c r="L40" i="45"/>
  <c r="E41" i="45"/>
  <c r="F41" i="45"/>
  <c r="G41" i="45"/>
  <c r="D41" i="45"/>
  <c r="K41" i="45"/>
  <c r="L41" i="45"/>
  <c r="E42" i="45"/>
  <c r="F42" i="45"/>
  <c r="G42" i="45"/>
  <c r="D42" i="45"/>
  <c r="K42" i="45"/>
  <c r="L42" i="45"/>
  <c r="E43" i="45"/>
  <c r="F43" i="45"/>
  <c r="G43" i="45"/>
  <c r="D43" i="45"/>
  <c r="K43" i="45"/>
  <c r="L43" i="45"/>
  <c r="E44" i="45"/>
  <c r="F44" i="45"/>
  <c r="G44" i="45"/>
  <c r="D44" i="45"/>
  <c r="K44" i="45"/>
  <c r="L44" i="45"/>
  <c r="E45" i="45"/>
  <c r="F45" i="45"/>
  <c r="G45" i="45"/>
  <c r="D45" i="45"/>
  <c r="K45" i="45"/>
  <c r="L45" i="45"/>
  <c r="E46" i="45"/>
  <c r="F46" i="45"/>
  <c r="G46" i="45"/>
  <c r="D46" i="45"/>
  <c r="K46" i="45"/>
  <c r="L46" i="45"/>
  <c r="E47" i="45"/>
  <c r="F47" i="45"/>
  <c r="G47" i="45"/>
  <c r="D47" i="45"/>
  <c r="K47" i="45"/>
  <c r="L47" i="45"/>
  <c r="E48" i="45"/>
  <c r="F48" i="45"/>
  <c r="G48" i="45"/>
  <c r="D48" i="45"/>
  <c r="K48" i="45"/>
  <c r="L48" i="45"/>
  <c r="E49" i="45"/>
  <c r="F49" i="45"/>
  <c r="G49" i="45"/>
  <c r="D49" i="45"/>
  <c r="K49" i="45"/>
  <c r="L49" i="45"/>
  <c r="E50" i="45"/>
  <c r="F50" i="45"/>
  <c r="G50" i="45"/>
  <c r="D50" i="45"/>
  <c r="K50" i="45"/>
  <c r="L50" i="45"/>
  <c r="E51" i="45"/>
  <c r="F51" i="45"/>
  <c r="G51" i="45"/>
  <c r="D51" i="45"/>
  <c r="K51" i="45"/>
  <c r="L51" i="45"/>
  <c r="E52" i="45"/>
  <c r="F52" i="45"/>
  <c r="G52" i="45"/>
  <c r="D52" i="45"/>
  <c r="K52" i="45"/>
  <c r="L52" i="45"/>
  <c r="E53" i="45"/>
  <c r="F53" i="45"/>
  <c r="G53" i="45"/>
  <c r="D53" i="45"/>
  <c r="K53" i="45"/>
  <c r="L53" i="45"/>
  <c r="E54" i="45"/>
  <c r="F54" i="45"/>
  <c r="G54" i="45"/>
  <c r="D54" i="45"/>
  <c r="K54" i="45"/>
  <c r="L54" i="45"/>
  <c r="E55" i="45"/>
  <c r="F55" i="45"/>
  <c r="G55" i="45"/>
  <c r="D55" i="45"/>
  <c r="K55" i="45"/>
  <c r="L55" i="45"/>
  <c r="E56" i="45"/>
  <c r="F56" i="45"/>
  <c r="G56" i="45"/>
  <c r="D56" i="45"/>
  <c r="K56" i="45"/>
  <c r="L56" i="45"/>
  <c r="E57" i="45"/>
  <c r="F57" i="45"/>
  <c r="G57" i="45"/>
  <c r="D57" i="45"/>
  <c r="K57" i="45"/>
  <c r="L57" i="45"/>
  <c r="E58" i="45"/>
  <c r="F58" i="45"/>
  <c r="G58" i="45"/>
  <c r="D58" i="45"/>
  <c r="K58" i="45"/>
  <c r="L58" i="45"/>
  <c r="E59" i="45"/>
  <c r="F59" i="45"/>
  <c r="G59" i="45"/>
  <c r="D59" i="45"/>
  <c r="K59" i="45"/>
  <c r="L59" i="45"/>
  <c r="E60" i="45"/>
  <c r="F60" i="45"/>
  <c r="G60" i="45"/>
  <c r="D60" i="45"/>
  <c r="K60" i="45"/>
  <c r="L60" i="45"/>
  <c r="E61" i="45"/>
  <c r="F61" i="45"/>
  <c r="G61" i="45"/>
  <c r="D61" i="45"/>
  <c r="K61" i="45"/>
  <c r="L61" i="45"/>
  <c r="E62" i="45"/>
  <c r="F62" i="45"/>
  <c r="G62" i="45"/>
  <c r="D62" i="45"/>
  <c r="K62" i="45"/>
  <c r="L62" i="45"/>
  <c r="E63" i="45"/>
  <c r="F63" i="45"/>
  <c r="G63" i="45"/>
  <c r="D63" i="45"/>
  <c r="K63" i="45"/>
  <c r="L63" i="45"/>
  <c r="E64" i="45"/>
  <c r="F64" i="45"/>
  <c r="G64" i="45"/>
  <c r="D64" i="45"/>
  <c r="K64" i="45"/>
  <c r="L64" i="45"/>
  <c r="E65" i="45"/>
  <c r="F65" i="45"/>
  <c r="G65" i="45"/>
  <c r="D65" i="45"/>
  <c r="K65" i="45"/>
  <c r="L65" i="45"/>
  <c r="E66" i="45"/>
  <c r="F66" i="45"/>
  <c r="G66" i="45"/>
  <c r="D66" i="45"/>
  <c r="K66" i="45"/>
  <c r="L66" i="45"/>
  <c r="E67" i="45"/>
  <c r="F67" i="45"/>
  <c r="G67" i="45"/>
  <c r="D67" i="45"/>
  <c r="K67" i="45"/>
  <c r="L67" i="45"/>
  <c r="E68" i="45"/>
  <c r="F68" i="45"/>
  <c r="G68" i="45"/>
  <c r="D68" i="45"/>
  <c r="K68" i="45"/>
  <c r="L68" i="45"/>
  <c r="E69" i="45"/>
  <c r="F69" i="45"/>
  <c r="G69" i="45"/>
  <c r="D69" i="45"/>
  <c r="K69" i="45"/>
  <c r="L69" i="45"/>
  <c r="E70" i="45"/>
  <c r="F70" i="45"/>
  <c r="G70" i="45"/>
  <c r="D70" i="45"/>
  <c r="K70" i="45"/>
  <c r="L70" i="45"/>
  <c r="E71" i="45"/>
  <c r="F71" i="45"/>
  <c r="G71" i="45"/>
  <c r="D71" i="45"/>
  <c r="K71" i="45"/>
  <c r="L71" i="45"/>
  <c r="E72" i="45"/>
  <c r="F72" i="45"/>
  <c r="G72" i="45"/>
  <c r="D72" i="45"/>
  <c r="K72" i="45"/>
  <c r="L72" i="45"/>
  <c r="E73" i="45"/>
  <c r="F73" i="45"/>
  <c r="G73" i="45"/>
  <c r="D73" i="45"/>
  <c r="K73" i="45"/>
  <c r="L73" i="45"/>
  <c r="E74" i="45"/>
  <c r="F74" i="45"/>
  <c r="G74" i="45"/>
  <c r="D74" i="45"/>
  <c r="K74" i="45"/>
  <c r="L74" i="45"/>
  <c r="E75" i="45"/>
  <c r="F75" i="45"/>
  <c r="G75" i="45"/>
  <c r="D75" i="45"/>
  <c r="K75" i="45"/>
  <c r="L75" i="45"/>
  <c r="E76" i="45"/>
  <c r="F76" i="45"/>
  <c r="G76" i="45"/>
  <c r="D76" i="45"/>
  <c r="K76" i="45"/>
  <c r="L76" i="45"/>
  <c r="E77" i="45"/>
  <c r="F77" i="45"/>
  <c r="G77" i="45"/>
  <c r="D77" i="45"/>
  <c r="K77" i="45"/>
  <c r="L77" i="45"/>
  <c r="E78" i="45"/>
  <c r="F78" i="45"/>
  <c r="G78" i="45"/>
  <c r="D78" i="45"/>
  <c r="K78" i="45"/>
  <c r="L78" i="45"/>
  <c r="E79" i="45"/>
  <c r="F79" i="45"/>
  <c r="G79" i="45"/>
  <c r="D79" i="45"/>
  <c r="K79" i="45"/>
  <c r="L79" i="45"/>
  <c r="E80" i="45"/>
  <c r="F80" i="45"/>
  <c r="G80" i="45"/>
  <c r="D80" i="45"/>
  <c r="K80" i="45"/>
  <c r="L80" i="45"/>
  <c r="E81" i="45"/>
  <c r="F81" i="45"/>
  <c r="G81" i="45"/>
  <c r="D81" i="45"/>
  <c r="K81" i="45"/>
  <c r="L81" i="45"/>
  <c r="E82" i="45"/>
  <c r="F82" i="45"/>
  <c r="G82" i="45"/>
  <c r="D82" i="45"/>
  <c r="K82" i="45"/>
  <c r="L82" i="45"/>
  <c r="E83" i="45"/>
  <c r="F83" i="45"/>
  <c r="G83" i="45"/>
  <c r="D83" i="45"/>
  <c r="K83" i="45"/>
  <c r="L83" i="45"/>
  <c r="E84" i="45"/>
  <c r="F84" i="45"/>
  <c r="G84" i="45"/>
  <c r="D84" i="45"/>
  <c r="K84" i="45"/>
  <c r="L84" i="45"/>
  <c r="E85" i="45"/>
  <c r="F85" i="45"/>
  <c r="G85" i="45"/>
  <c r="D85" i="45"/>
  <c r="K85" i="45"/>
  <c r="L85" i="45"/>
  <c r="E86" i="45"/>
  <c r="F86" i="45"/>
  <c r="G86" i="45"/>
  <c r="D86" i="45"/>
  <c r="K86" i="45"/>
  <c r="L86" i="45"/>
  <c r="E87" i="45"/>
  <c r="F87" i="45"/>
  <c r="G87" i="45"/>
  <c r="D87" i="45"/>
  <c r="K87" i="45"/>
  <c r="L87" i="45"/>
  <c r="E88" i="45"/>
  <c r="F88" i="45"/>
  <c r="G88" i="45"/>
  <c r="D88" i="45"/>
  <c r="K88" i="45"/>
  <c r="L88" i="45"/>
  <c r="E89" i="45"/>
  <c r="F89" i="45"/>
  <c r="G89" i="45"/>
  <c r="D89" i="45"/>
  <c r="K89" i="45"/>
  <c r="L89" i="45"/>
  <c r="E90" i="45"/>
  <c r="F90" i="45"/>
  <c r="G90" i="45"/>
  <c r="D90" i="45"/>
  <c r="K90" i="45"/>
  <c r="L90" i="45"/>
  <c r="E91" i="45"/>
  <c r="F91" i="45"/>
  <c r="G91" i="45"/>
  <c r="D91" i="45"/>
  <c r="K91" i="45"/>
  <c r="L91" i="45"/>
  <c r="E92" i="45"/>
  <c r="F92" i="45"/>
  <c r="G92" i="45"/>
  <c r="D92" i="45"/>
  <c r="K92" i="45"/>
  <c r="L92" i="45"/>
  <c r="E93" i="45"/>
  <c r="F93" i="45"/>
  <c r="G93" i="45"/>
  <c r="D93" i="45"/>
  <c r="K93" i="45"/>
  <c r="L93" i="45"/>
  <c r="E94" i="45"/>
  <c r="F94" i="45"/>
  <c r="G94" i="45"/>
  <c r="D94" i="45"/>
  <c r="K94" i="45"/>
  <c r="L94" i="45"/>
  <c r="E95" i="45"/>
  <c r="F95" i="45"/>
  <c r="G95" i="45"/>
  <c r="D95" i="45"/>
  <c r="K95" i="45"/>
  <c r="L95" i="45"/>
  <c r="E96" i="45"/>
  <c r="F96" i="45"/>
  <c r="G96" i="45"/>
  <c r="D96" i="45"/>
  <c r="K96" i="45"/>
  <c r="L96" i="45"/>
  <c r="E97" i="45"/>
  <c r="F97" i="45"/>
  <c r="G97" i="45"/>
  <c r="D97" i="45"/>
  <c r="K97" i="45"/>
  <c r="L97" i="45"/>
  <c r="E98" i="45"/>
  <c r="F98" i="45"/>
  <c r="G98" i="45"/>
  <c r="D98" i="45"/>
  <c r="K98" i="45"/>
  <c r="L98" i="45"/>
  <c r="E99" i="45"/>
  <c r="F99" i="45"/>
  <c r="G99" i="45"/>
  <c r="D99" i="45"/>
  <c r="K99" i="45"/>
  <c r="L99" i="45"/>
  <c r="L100" i="45"/>
  <c r="K100" i="45"/>
  <c r="J10" i="45"/>
  <c r="J11" i="45"/>
  <c r="J12" i="45"/>
  <c r="J13" i="45"/>
  <c r="J14" i="45"/>
  <c r="J15" i="45"/>
  <c r="J16" i="45"/>
  <c r="J17" i="45"/>
  <c r="J18" i="45"/>
  <c r="J19" i="45"/>
  <c r="J20" i="45"/>
  <c r="J21" i="45"/>
  <c r="J22" i="45"/>
  <c r="J23" i="45"/>
  <c r="J24" i="45"/>
  <c r="J25" i="45"/>
  <c r="J26" i="45"/>
  <c r="J27" i="45"/>
  <c r="J28" i="45"/>
  <c r="J29" i="45"/>
  <c r="J30" i="45"/>
  <c r="J31" i="45"/>
  <c r="J32" i="45"/>
  <c r="J33" i="45"/>
  <c r="J34" i="45"/>
  <c r="J35" i="45"/>
  <c r="J36" i="45"/>
  <c r="J37" i="45"/>
  <c r="J38" i="45"/>
  <c r="J39" i="45"/>
  <c r="J40" i="45"/>
  <c r="J41" i="45"/>
  <c r="J42" i="45"/>
  <c r="J43" i="45"/>
  <c r="J44" i="45"/>
  <c r="J45" i="45"/>
  <c r="J46" i="45"/>
  <c r="J47" i="45"/>
  <c r="J48" i="45"/>
  <c r="J49" i="45"/>
  <c r="J50" i="45"/>
  <c r="J51" i="45"/>
  <c r="J52" i="45"/>
  <c r="J53" i="45"/>
  <c r="J54" i="45"/>
  <c r="J55" i="45"/>
  <c r="J56" i="45"/>
  <c r="J57" i="45"/>
  <c r="J58" i="45"/>
  <c r="J59" i="45"/>
  <c r="J60" i="45"/>
  <c r="J61" i="45"/>
  <c r="J62" i="45"/>
  <c r="J63" i="45"/>
  <c r="J64" i="45"/>
  <c r="J65" i="45"/>
  <c r="J66" i="45"/>
  <c r="J67" i="45"/>
  <c r="J68" i="45"/>
  <c r="J69" i="45"/>
  <c r="J70" i="45"/>
  <c r="J71" i="45"/>
  <c r="J72" i="45"/>
  <c r="J73" i="45"/>
  <c r="J74" i="45"/>
  <c r="J75" i="45"/>
  <c r="J76" i="45"/>
  <c r="J77" i="45"/>
  <c r="J78" i="45"/>
  <c r="J79" i="45"/>
  <c r="J80" i="45"/>
  <c r="J81" i="45"/>
  <c r="J82" i="45"/>
  <c r="J83" i="45"/>
  <c r="J84" i="45"/>
  <c r="J85" i="45"/>
  <c r="J86" i="45"/>
  <c r="J87" i="45"/>
  <c r="J88" i="45"/>
  <c r="J89" i="45"/>
  <c r="J90" i="45"/>
  <c r="J91" i="45"/>
  <c r="J92" i="45"/>
  <c r="J93" i="45"/>
  <c r="J94" i="45"/>
  <c r="J95" i="45"/>
  <c r="J96" i="45"/>
  <c r="J97" i="45"/>
  <c r="J98" i="45"/>
  <c r="J99" i="45"/>
  <c r="J100" i="45"/>
  <c r="I10" i="45"/>
  <c r="I11" i="45"/>
  <c r="I12" i="45"/>
  <c r="I13" i="45"/>
  <c r="I14" i="45"/>
  <c r="I15" i="45"/>
  <c r="I16" i="45"/>
  <c r="I17" i="45"/>
  <c r="I18" i="45"/>
  <c r="I19" i="45"/>
  <c r="I20" i="45"/>
  <c r="I21" i="45"/>
  <c r="I22" i="45"/>
  <c r="I23" i="45"/>
  <c r="I24" i="45"/>
  <c r="I25" i="45"/>
  <c r="I26" i="45"/>
  <c r="I27" i="45"/>
  <c r="I28" i="45"/>
  <c r="I29" i="45"/>
  <c r="I30" i="45"/>
  <c r="I31" i="45"/>
  <c r="I32" i="45"/>
  <c r="I33" i="45"/>
  <c r="I34" i="45"/>
  <c r="I35" i="45"/>
  <c r="I36" i="45"/>
  <c r="I37" i="45"/>
  <c r="I38" i="45"/>
  <c r="I39" i="45"/>
  <c r="I40" i="45"/>
  <c r="I41" i="45"/>
  <c r="I42" i="45"/>
  <c r="I43" i="45"/>
  <c r="I44" i="45"/>
  <c r="I45" i="45"/>
  <c r="I46" i="45"/>
  <c r="I47" i="45"/>
  <c r="I48" i="45"/>
  <c r="I49" i="45"/>
  <c r="I50" i="45"/>
  <c r="I51" i="45"/>
  <c r="I52" i="45"/>
  <c r="I53" i="45"/>
  <c r="I54" i="45"/>
  <c r="I55" i="45"/>
  <c r="I56" i="45"/>
  <c r="I57" i="45"/>
  <c r="I58" i="45"/>
  <c r="I59" i="45"/>
  <c r="I60" i="45"/>
  <c r="I61" i="45"/>
  <c r="I62" i="45"/>
  <c r="I63" i="45"/>
  <c r="I64" i="45"/>
  <c r="I65" i="45"/>
  <c r="I66" i="45"/>
  <c r="I67" i="45"/>
  <c r="I68" i="45"/>
  <c r="I69" i="45"/>
  <c r="I70" i="45"/>
  <c r="I71" i="45"/>
  <c r="I72" i="45"/>
  <c r="I73" i="45"/>
  <c r="I74" i="45"/>
  <c r="I75" i="45"/>
  <c r="I76" i="45"/>
  <c r="I77" i="45"/>
  <c r="I78" i="45"/>
  <c r="I79" i="45"/>
  <c r="I80" i="45"/>
  <c r="I81" i="45"/>
  <c r="I82" i="45"/>
  <c r="I83" i="45"/>
  <c r="I84" i="45"/>
  <c r="I85" i="45"/>
  <c r="I86" i="45"/>
  <c r="I87" i="45"/>
  <c r="I88" i="45"/>
  <c r="I89" i="45"/>
  <c r="I90" i="45"/>
  <c r="I91" i="45"/>
  <c r="I92" i="45"/>
  <c r="I93" i="45"/>
  <c r="I94" i="45"/>
  <c r="I95" i="45"/>
  <c r="I96" i="45"/>
  <c r="I97" i="45"/>
  <c r="I98" i="45"/>
  <c r="I99" i="45"/>
  <c r="I100" i="45"/>
  <c r="H10" i="45"/>
  <c r="H11" i="45"/>
  <c r="H12" i="45"/>
  <c r="H13" i="45"/>
  <c r="H14" i="45"/>
  <c r="H15" i="45"/>
  <c r="H16" i="45"/>
  <c r="H17" i="45"/>
  <c r="H18" i="45"/>
  <c r="H19" i="45"/>
  <c r="H20" i="45"/>
  <c r="H21" i="45"/>
  <c r="H22" i="45"/>
  <c r="H23" i="45"/>
  <c r="H24" i="45"/>
  <c r="H25" i="45"/>
  <c r="H26" i="45"/>
  <c r="H27" i="45"/>
  <c r="H28" i="45"/>
  <c r="H29" i="45"/>
  <c r="H30" i="45"/>
  <c r="H31" i="45"/>
  <c r="H32" i="45"/>
  <c r="H33" i="45"/>
  <c r="H34" i="45"/>
  <c r="H35" i="45"/>
  <c r="H36" i="45"/>
  <c r="H37" i="45"/>
  <c r="H38" i="45"/>
  <c r="H39" i="45"/>
  <c r="H40" i="45"/>
  <c r="H41" i="45"/>
  <c r="H42" i="45"/>
  <c r="H43" i="45"/>
  <c r="H44" i="45"/>
  <c r="H45" i="45"/>
  <c r="H46" i="45"/>
  <c r="H47" i="45"/>
  <c r="H48" i="45"/>
  <c r="H49" i="45"/>
  <c r="H50" i="45"/>
  <c r="H51" i="45"/>
  <c r="H52" i="45"/>
  <c r="H53" i="45"/>
  <c r="H54" i="45"/>
  <c r="H55" i="45"/>
  <c r="H56" i="45"/>
  <c r="H57" i="45"/>
  <c r="H58" i="45"/>
  <c r="H59" i="45"/>
  <c r="H60" i="45"/>
  <c r="H61" i="45"/>
  <c r="H62" i="45"/>
  <c r="H63" i="45"/>
  <c r="H64" i="45"/>
  <c r="H65" i="45"/>
  <c r="H66" i="45"/>
  <c r="H67" i="45"/>
  <c r="H68" i="45"/>
  <c r="H69" i="45"/>
  <c r="H70" i="45"/>
  <c r="H71" i="45"/>
  <c r="H72" i="45"/>
  <c r="H73" i="45"/>
  <c r="H74" i="45"/>
  <c r="H75" i="45"/>
  <c r="H76" i="45"/>
  <c r="H77" i="45"/>
  <c r="H78" i="45"/>
  <c r="H79" i="45"/>
  <c r="H80" i="45"/>
  <c r="H81" i="45"/>
  <c r="H82" i="45"/>
  <c r="H83" i="45"/>
  <c r="H84" i="45"/>
  <c r="H85" i="45"/>
  <c r="H86" i="45"/>
  <c r="H87" i="45"/>
  <c r="H88" i="45"/>
  <c r="H89" i="45"/>
  <c r="H90" i="45"/>
  <c r="H91" i="45"/>
  <c r="H92" i="45"/>
  <c r="H93" i="45"/>
  <c r="H94" i="45"/>
  <c r="H95" i="45"/>
  <c r="H96" i="45"/>
  <c r="H97" i="45"/>
  <c r="H98" i="45"/>
  <c r="H99" i="45"/>
  <c r="H100" i="45"/>
  <c r="G100" i="45"/>
  <c r="F100" i="45"/>
  <c r="E100" i="45"/>
  <c r="D100" i="45"/>
  <c r="C99" i="45"/>
  <c r="B99" i="45"/>
  <c r="C98" i="45"/>
  <c r="B98" i="45"/>
  <c r="C97" i="45"/>
  <c r="B97" i="45"/>
  <c r="C96" i="45"/>
  <c r="B96" i="45"/>
  <c r="C95" i="45"/>
  <c r="B95" i="45"/>
  <c r="C94" i="45"/>
  <c r="B94" i="45"/>
  <c r="C93" i="45"/>
  <c r="B93" i="45"/>
  <c r="C92" i="45"/>
  <c r="B92" i="45"/>
  <c r="C91" i="45"/>
  <c r="B91" i="45"/>
  <c r="C90" i="45"/>
  <c r="B90" i="45"/>
  <c r="C89" i="45"/>
  <c r="B89" i="45"/>
  <c r="C88" i="45"/>
  <c r="B88" i="45"/>
  <c r="C87" i="45"/>
  <c r="B87" i="45"/>
  <c r="C86" i="45"/>
  <c r="B86" i="45"/>
  <c r="C85" i="45"/>
  <c r="B85" i="45"/>
  <c r="C84" i="45"/>
  <c r="B84" i="45"/>
  <c r="C83" i="45"/>
  <c r="B83" i="45"/>
  <c r="C82" i="45"/>
  <c r="B82" i="45"/>
  <c r="C81" i="45"/>
  <c r="B81" i="45"/>
  <c r="C80" i="45"/>
  <c r="B80" i="45"/>
  <c r="C79" i="45"/>
  <c r="B79" i="45"/>
  <c r="C78" i="45"/>
  <c r="B78" i="45"/>
  <c r="C77" i="45"/>
  <c r="B77" i="45"/>
  <c r="C76" i="45"/>
  <c r="B76" i="45"/>
  <c r="C75" i="45"/>
  <c r="B75" i="45"/>
  <c r="C74" i="45"/>
  <c r="B74" i="45"/>
  <c r="C73" i="45"/>
  <c r="B73" i="45"/>
  <c r="C72" i="45"/>
  <c r="B72" i="45"/>
  <c r="C71" i="45"/>
  <c r="B71" i="45"/>
  <c r="C70" i="45"/>
  <c r="B70" i="45"/>
  <c r="C69" i="45"/>
  <c r="B69" i="45"/>
  <c r="C68" i="45"/>
  <c r="B68" i="45"/>
  <c r="C67" i="45"/>
  <c r="B67" i="45"/>
  <c r="C66" i="45"/>
  <c r="B66" i="45"/>
  <c r="C65" i="45"/>
  <c r="B65" i="45"/>
  <c r="C64" i="45"/>
  <c r="B64" i="45"/>
  <c r="C63" i="45"/>
  <c r="B63" i="45"/>
  <c r="C62" i="45"/>
  <c r="B62" i="45"/>
  <c r="C61" i="45"/>
  <c r="B61" i="45"/>
  <c r="C60" i="45"/>
  <c r="B60" i="45"/>
  <c r="C59" i="45"/>
  <c r="B59" i="45"/>
  <c r="C58" i="45"/>
  <c r="B58" i="45"/>
  <c r="C57" i="45"/>
  <c r="B57" i="45"/>
  <c r="C56" i="45"/>
  <c r="B56" i="45"/>
  <c r="C55" i="45"/>
  <c r="B55" i="45"/>
  <c r="C54" i="45"/>
  <c r="B54" i="45"/>
  <c r="C53" i="45"/>
  <c r="B53" i="45"/>
  <c r="C52" i="45"/>
  <c r="B52" i="45"/>
  <c r="C51" i="45"/>
  <c r="B51" i="45"/>
  <c r="C50" i="45"/>
  <c r="B50" i="45"/>
  <c r="C49" i="45"/>
  <c r="B49" i="45"/>
  <c r="C48" i="45"/>
  <c r="B48" i="45"/>
  <c r="C47" i="45"/>
  <c r="B47" i="45"/>
  <c r="C46" i="45"/>
  <c r="B46" i="45"/>
  <c r="C45" i="45"/>
  <c r="B45" i="45"/>
  <c r="C44" i="45"/>
  <c r="B44" i="45"/>
  <c r="C43" i="45"/>
  <c r="B43" i="45"/>
  <c r="C42" i="45"/>
  <c r="B42" i="45"/>
  <c r="C41" i="45"/>
  <c r="B41" i="45"/>
  <c r="C40" i="45"/>
  <c r="B40" i="45"/>
  <c r="C39" i="45"/>
  <c r="B39" i="45"/>
  <c r="C38" i="45"/>
  <c r="B38" i="45"/>
  <c r="C37" i="45"/>
  <c r="B37" i="45"/>
  <c r="C36" i="45"/>
  <c r="B36" i="45"/>
  <c r="C35" i="45"/>
  <c r="B35" i="45"/>
  <c r="C34" i="45"/>
  <c r="B34" i="45"/>
  <c r="C33" i="45"/>
  <c r="B33" i="45"/>
  <c r="C32" i="45"/>
  <c r="B32" i="45"/>
  <c r="C31" i="45"/>
  <c r="B31" i="45"/>
  <c r="C30" i="45"/>
  <c r="B30" i="45"/>
  <c r="C29" i="45"/>
  <c r="B29" i="45"/>
  <c r="C28" i="45"/>
  <c r="B28" i="45"/>
  <c r="C27" i="45"/>
  <c r="B27" i="45"/>
  <c r="C26" i="45"/>
  <c r="B26" i="45"/>
  <c r="C25" i="45"/>
  <c r="B25" i="45"/>
  <c r="C24" i="45"/>
  <c r="B24" i="45"/>
  <c r="C23" i="45"/>
  <c r="B23" i="45"/>
  <c r="C22" i="45"/>
  <c r="B22" i="45"/>
  <c r="C21" i="45"/>
  <c r="B21" i="45"/>
  <c r="C20" i="45"/>
  <c r="B20" i="45"/>
  <c r="C19" i="45"/>
  <c r="B19" i="45"/>
  <c r="C18" i="45"/>
  <c r="B18" i="45"/>
  <c r="C17" i="45"/>
  <c r="B17" i="45"/>
  <c r="C16" i="45"/>
  <c r="B16" i="45"/>
  <c r="C15" i="45"/>
  <c r="B15" i="45"/>
  <c r="C14" i="45"/>
  <c r="B14" i="45"/>
  <c r="C13" i="45"/>
  <c r="B13" i="45"/>
  <c r="C12" i="45"/>
  <c r="B12" i="45"/>
  <c r="C11" i="45"/>
  <c r="B11" i="45"/>
  <c r="C10" i="45"/>
  <c r="B10" i="45"/>
  <c r="F35" i="28"/>
  <c r="A46" i="40"/>
  <c r="A47" i="40"/>
  <c r="A28" i="40"/>
  <c r="A29" i="40"/>
  <c r="A30" i="40"/>
  <c r="A31" i="40"/>
  <c r="A32" i="40"/>
  <c r="A33" i="40"/>
  <c r="A34" i="40"/>
  <c r="A35" i="40"/>
  <c r="A36" i="40"/>
  <c r="A37" i="40"/>
  <c r="A38" i="40"/>
  <c r="A39" i="40"/>
  <c r="A40" i="40"/>
  <c r="A41" i="40"/>
  <c r="A42" i="40"/>
  <c r="A43" i="40"/>
  <c r="A44" i="40"/>
  <c r="A45" i="40"/>
  <c r="A27" i="40"/>
  <c r="F11" i="10"/>
  <c r="F14" i="10"/>
  <c r="F21" i="10"/>
  <c r="F27" i="10"/>
  <c r="F32" i="10"/>
  <c r="F37" i="10"/>
  <c r="F41" i="10"/>
  <c r="F48" i="10"/>
  <c r="G11" i="10"/>
  <c r="G14" i="10"/>
  <c r="G21" i="10"/>
  <c r="G27" i="10"/>
  <c r="G32" i="10"/>
  <c r="G37" i="10"/>
  <c r="G41" i="10"/>
  <c r="G48" i="10"/>
  <c r="H11" i="10"/>
  <c r="H14" i="10"/>
  <c r="H21" i="10"/>
  <c r="H27" i="10"/>
  <c r="H32" i="10"/>
  <c r="H37" i="10"/>
  <c r="H41" i="10"/>
  <c r="H48" i="10"/>
  <c r="I11" i="10"/>
  <c r="I14" i="10"/>
  <c r="I21" i="10"/>
  <c r="I27" i="10"/>
  <c r="I32" i="10"/>
  <c r="I37" i="10"/>
  <c r="I41" i="10"/>
  <c r="I48" i="10"/>
  <c r="E11" i="10"/>
  <c r="E14" i="10"/>
  <c r="E21" i="10"/>
  <c r="E27" i="10"/>
  <c r="E32" i="10"/>
  <c r="E37" i="10"/>
  <c r="E41" i="10"/>
  <c r="E48" i="10"/>
  <c r="C40" i="10"/>
  <c r="C39" i="10"/>
  <c r="C41" i="10"/>
  <c r="H39" i="28"/>
  <c r="I39" i="28"/>
  <c r="K39" i="28"/>
  <c r="L39" i="28"/>
  <c r="B41" i="10"/>
  <c r="L33" i="15"/>
  <c r="E61" i="10"/>
  <c r="F61" i="10"/>
  <c r="G61" i="10"/>
  <c r="H61" i="10"/>
  <c r="I61" i="10"/>
  <c r="L26" i="15"/>
  <c r="L12" i="15"/>
  <c r="D49" i="15"/>
  <c r="D52" i="15"/>
  <c r="I7" i="36"/>
  <c r="I8" i="36"/>
  <c r="I9" i="36"/>
  <c r="I6" i="36"/>
  <c r="I15" i="36"/>
  <c r="I21" i="36"/>
  <c r="I42" i="36"/>
  <c r="I43" i="36"/>
  <c r="I44" i="36"/>
  <c r="I45" i="36"/>
  <c r="I41" i="36"/>
  <c r="I48" i="36"/>
  <c r="I49" i="36"/>
  <c r="I50" i="36"/>
  <c r="I47" i="36"/>
  <c r="I53" i="36"/>
  <c r="I54" i="36"/>
  <c r="I55" i="36"/>
  <c r="I56" i="36"/>
  <c r="I57" i="36"/>
  <c r="I52" i="36"/>
  <c r="I64" i="36"/>
  <c r="I5" i="36"/>
  <c r="H7" i="36"/>
  <c r="H8" i="36"/>
  <c r="H9" i="36"/>
  <c r="H6" i="36"/>
  <c r="H15" i="36"/>
  <c r="H21" i="36"/>
  <c r="H42" i="36"/>
  <c r="H43" i="36"/>
  <c r="H44" i="36"/>
  <c r="H45" i="36"/>
  <c r="H41" i="36"/>
  <c r="H48" i="36"/>
  <c r="H49" i="36"/>
  <c r="H50" i="36"/>
  <c r="H47" i="36"/>
  <c r="H53" i="36"/>
  <c r="H54" i="36"/>
  <c r="H55" i="36"/>
  <c r="H56" i="36"/>
  <c r="H57" i="36"/>
  <c r="H52" i="36"/>
  <c r="H64" i="36"/>
  <c r="H5" i="36"/>
  <c r="E78" i="36"/>
  <c r="F78" i="36"/>
  <c r="F77" i="36"/>
  <c r="F7" i="36"/>
  <c r="F8" i="36"/>
  <c r="F10" i="36"/>
  <c r="F11" i="36"/>
  <c r="F12" i="36"/>
  <c r="F13" i="36"/>
  <c r="F9" i="36"/>
  <c r="F6" i="36"/>
  <c r="F16" i="36"/>
  <c r="F17" i="36"/>
  <c r="F18" i="36"/>
  <c r="F19" i="36"/>
  <c r="F15" i="36"/>
  <c r="F22" i="36"/>
  <c r="F23" i="36"/>
  <c r="F24" i="36"/>
  <c r="F25" i="36"/>
  <c r="F26" i="36"/>
  <c r="F27" i="36"/>
  <c r="F33" i="36"/>
  <c r="F35" i="36"/>
  <c r="F36" i="36"/>
  <c r="F37" i="36"/>
  <c r="F38" i="36"/>
  <c r="F39" i="36"/>
  <c r="F34" i="36"/>
  <c r="F21" i="36"/>
  <c r="F42" i="36"/>
  <c r="F43" i="36"/>
  <c r="F44" i="36"/>
  <c r="F45" i="36"/>
  <c r="F41" i="36"/>
  <c r="F48" i="36"/>
  <c r="F49" i="36"/>
  <c r="F50" i="36"/>
  <c r="F47" i="36"/>
  <c r="F53" i="36"/>
  <c r="F54" i="36"/>
  <c r="F55" i="36"/>
  <c r="F56" i="36"/>
  <c r="F58" i="36"/>
  <c r="F59" i="36"/>
  <c r="F60" i="36"/>
  <c r="F61" i="36"/>
  <c r="F62" i="36"/>
  <c r="F63" i="36"/>
  <c r="F57" i="36"/>
  <c r="F52" i="36"/>
  <c r="F65" i="36"/>
  <c r="F66" i="36"/>
  <c r="F67" i="36"/>
  <c r="F68" i="36"/>
  <c r="F69" i="36"/>
  <c r="F64" i="36"/>
  <c r="F71" i="36"/>
  <c r="F72" i="36"/>
  <c r="F73" i="36"/>
  <c r="F74" i="36"/>
  <c r="F75" i="36"/>
  <c r="F70" i="36"/>
  <c r="F5" i="36"/>
  <c r="I127" i="10"/>
  <c r="H127" i="10"/>
  <c r="G127" i="10"/>
  <c r="F127" i="10"/>
  <c r="E127" i="10"/>
  <c r="I121" i="10"/>
  <c r="H121" i="10"/>
  <c r="G121" i="10"/>
  <c r="F121" i="10"/>
  <c r="E121" i="10"/>
  <c r="I115" i="10"/>
  <c r="H115" i="10"/>
  <c r="G115" i="10"/>
  <c r="F115" i="10"/>
  <c r="E115" i="10"/>
  <c r="I109" i="10"/>
  <c r="H109" i="10"/>
  <c r="G109" i="10"/>
  <c r="F109" i="10"/>
  <c r="E109" i="10"/>
  <c r="I103" i="10"/>
  <c r="H103" i="10"/>
  <c r="G103" i="10"/>
  <c r="F103" i="10"/>
  <c r="E103" i="10"/>
  <c r="I97" i="10"/>
  <c r="H97" i="10"/>
  <c r="G97" i="10"/>
  <c r="F97" i="10"/>
  <c r="E97" i="10"/>
  <c r="I91" i="10"/>
  <c r="H91" i="10"/>
  <c r="G91" i="10"/>
  <c r="F91" i="10"/>
  <c r="E91" i="10"/>
  <c r="I85" i="10"/>
  <c r="H85" i="10"/>
  <c r="G85" i="10"/>
  <c r="F85" i="10"/>
  <c r="E85" i="10"/>
  <c r="I82" i="10"/>
  <c r="H82" i="10"/>
  <c r="G82" i="10"/>
  <c r="F82" i="10"/>
  <c r="E82" i="10"/>
  <c r="F49" i="10"/>
  <c r="C49" i="10"/>
  <c r="F51" i="10"/>
  <c r="F60" i="10"/>
  <c r="F74" i="10"/>
  <c r="G49" i="10"/>
  <c r="G51" i="10"/>
  <c r="G60" i="10"/>
  <c r="G74" i="10"/>
  <c r="H49" i="10"/>
  <c r="H51" i="10"/>
  <c r="H60" i="10"/>
  <c r="H74" i="10"/>
  <c r="I49" i="10"/>
  <c r="I51" i="10"/>
  <c r="I60" i="10"/>
  <c r="I74" i="10"/>
  <c r="E49" i="10"/>
  <c r="E51" i="10"/>
  <c r="E60" i="10"/>
  <c r="E74" i="10"/>
  <c r="C74" i="10"/>
  <c r="D74" i="10"/>
  <c r="C60" i="10"/>
  <c r="D60" i="10"/>
  <c r="B60" i="10"/>
  <c r="A60" i="10"/>
  <c r="C57" i="15"/>
  <c r="F62" i="10"/>
  <c r="G62" i="10"/>
  <c r="H62" i="10"/>
  <c r="I62" i="10"/>
  <c r="E62" i="10"/>
  <c r="F59" i="10"/>
  <c r="F73" i="10"/>
  <c r="G59" i="10"/>
  <c r="G73" i="10"/>
  <c r="H59" i="10"/>
  <c r="H73" i="10"/>
  <c r="I59" i="10"/>
  <c r="I73" i="10"/>
  <c r="E59" i="10"/>
  <c r="E73" i="10"/>
  <c r="C56" i="15"/>
  <c r="F76" i="10"/>
  <c r="G76" i="10"/>
  <c r="H76" i="10"/>
  <c r="I76" i="10"/>
  <c r="E76" i="10"/>
  <c r="F72" i="10"/>
  <c r="F77" i="10"/>
  <c r="G72" i="10"/>
  <c r="G77" i="10"/>
  <c r="H72" i="10"/>
  <c r="H77" i="10"/>
  <c r="I72" i="10"/>
  <c r="I77" i="10"/>
  <c r="E72" i="10"/>
  <c r="E77" i="10"/>
  <c r="F55" i="10"/>
  <c r="G55" i="10"/>
  <c r="H55" i="10"/>
  <c r="I55" i="10"/>
  <c r="E55" i="10"/>
  <c r="B8" i="15"/>
  <c r="B9" i="10"/>
  <c r="C9" i="10"/>
  <c r="D9" i="10"/>
  <c r="A9" i="10"/>
  <c r="A4" i="40"/>
  <c r="A5" i="40"/>
  <c r="A6" i="40"/>
  <c r="A7" i="40"/>
  <c r="A8" i="40"/>
  <c r="A9" i="40"/>
  <c r="A10" i="40"/>
  <c r="A11" i="40"/>
  <c r="A12" i="40"/>
  <c r="A13" i="40"/>
  <c r="A14" i="40"/>
  <c r="A15" i="40"/>
  <c r="A16" i="40"/>
  <c r="A17" i="40"/>
  <c r="A18" i="40"/>
  <c r="A19" i="40"/>
  <c r="A20" i="40"/>
  <c r="A21" i="40"/>
  <c r="A22" i="40"/>
  <c r="A23" i="40"/>
  <c r="A24" i="40"/>
  <c r="A25" i="40"/>
  <c r="A26" i="40"/>
  <c r="E31" i="15"/>
  <c r="C25" i="10"/>
  <c r="D25" i="10"/>
  <c r="L65" i="28"/>
  <c r="D39" i="28"/>
  <c r="C39" i="28"/>
  <c r="E39" i="28"/>
  <c r="F41" i="28"/>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5" i="36"/>
  <c r="F134" i="36"/>
  <c r="F133" i="36"/>
  <c r="F132" i="36"/>
  <c r="F131" i="36"/>
  <c r="F130" i="36"/>
  <c r="F129" i="36"/>
  <c r="F128" i="36"/>
  <c r="F127" i="36"/>
  <c r="I87" i="36"/>
  <c r="H87" i="36"/>
  <c r="I126" i="36"/>
  <c r="H126" i="36"/>
  <c r="H125" i="36"/>
  <c r="F87" i="36"/>
  <c r="G56" i="36"/>
  <c r="I94" i="36"/>
  <c r="I111" i="36"/>
  <c r="I93" i="36"/>
  <c r="I80" i="36"/>
  <c r="I81" i="36"/>
  <c r="I82" i="36"/>
  <c r="I83" i="36"/>
  <c r="I84" i="36"/>
  <c r="I85" i="36"/>
  <c r="I86" i="36"/>
  <c r="I88" i="36"/>
  <c r="H88" i="36"/>
  <c r="F88" i="36"/>
  <c r="G88" i="36"/>
  <c r="I89" i="36"/>
  <c r="I90" i="36"/>
  <c r="I91" i="36"/>
  <c r="I92" i="36"/>
  <c r="H94" i="36"/>
  <c r="H111" i="36"/>
  <c r="H80" i="36"/>
  <c r="H81" i="36"/>
  <c r="H82" i="36"/>
  <c r="H83" i="36"/>
  <c r="F83" i="36"/>
  <c r="G83" i="36"/>
  <c r="H84" i="36"/>
  <c r="H85" i="36"/>
  <c r="F85" i="36"/>
  <c r="G85" i="36"/>
  <c r="H86" i="36"/>
  <c r="H89" i="36"/>
  <c r="H90" i="36"/>
  <c r="H91" i="36"/>
  <c r="H92" i="36"/>
  <c r="G8" i="36"/>
  <c r="G15" i="36"/>
  <c r="G41" i="36"/>
  <c r="G43" i="36"/>
  <c r="G45" i="36"/>
  <c r="G49" i="36"/>
  <c r="G55" i="36"/>
  <c r="F95" i="36"/>
  <c r="F96" i="36"/>
  <c r="F97" i="36"/>
  <c r="F98" i="36"/>
  <c r="F99" i="36"/>
  <c r="F100" i="36"/>
  <c r="F101" i="36"/>
  <c r="F102" i="36"/>
  <c r="F103" i="36"/>
  <c r="F105" i="36"/>
  <c r="F106" i="36"/>
  <c r="F107" i="36"/>
  <c r="F108" i="36"/>
  <c r="F109" i="36"/>
  <c r="F110" i="36"/>
  <c r="F112" i="36"/>
  <c r="F113" i="36"/>
  <c r="F114" i="36"/>
  <c r="F115" i="36"/>
  <c r="F116" i="36"/>
  <c r="F118" i="36"/>
  <c r="F119" i="36"/>
  <c r="F120" i="36"/>
  <c r="F80" i="36"/>
  <c r="F81" i="36"/>
  <c r="F82" i="36"/>
  <c r="F84" i="36"/>
  <c r="F86" i="36"/>
  <c r="F89" i="36"/>
  <c r="F90" i="36"/>
  <c r="F91" i="36"/>
  <c r="F92" i="36"/>
  <c r="F79" i="36"/>
  <c r="G90" i="36"/>
  <c r="G86" i="36"/>
  <c r="G82" i="36"/>
  <c r="G81" i="36"/>
  <c r="I70" i="36"/>
  <c r="H70" i="36"/>
  <c r="B70" i="36"/>
  <c r="G54" i="36"/>
  <c r="G50" i="36"/>
  <c r="G44" i="36"/>
  <c r="F32" i="36"/>
  <c r="F31" i="36"/>
  <c r="F30" i="36"/>
  <c r="F29" i="36"/>
  <c r="F28" i="36"/>
  <c r="G14" i="36"/>
  <c r="B9" i="36"/>
  <c r="B8" i="36"/>
  <c r="G7" i="36"/>
  <c r="B7" i="36"/>
  <c r="A76" i="10"/>
  <c r="D75" i="10"/>
  <c r="F71" i="10"/>
  <c r="B62" i="10"/>
  <c r="A62" i="10"/>
  <c r="B61" i="10"/>
  <c r="A61" i="10"/>
  <c r="C59" i="10"/>
  <c r="B59" i="10"/>
  <c r="A59" i="10"/>
  <c r="B58" i="10"/>
  <c r="A58" i="10"/>
  <c r="B57" i="10"/>
  <c r="A57" i="10"/>
  <c r="I56" i="10"/>
  <c r="H56" i="10"/>
  <c r="G56" i="10"/>
  <c r="F56" i="10"/>
  <c r="E56" i="10"/>
  <c r="B56" i="10"/>
  <c r="A56" i="10"/>
  <c r="B55" i="10"/>
  <c r="A55" i="10"/>
  <c r="B48" i="10"/>
  <c r="C47" i="10"/>
  <c r="D47" i="10"/>
  <c r="C46" i="10"/>
  <c r="D46" i="10"/>
  <c r="B37" i="10"/>
  <c r="D36" i="10"/>
  <c r="B35" i="10"/>
  <c r="A35" i="10"/>
  <c r="B34" i="15"/>
  <c r="B34" i="10"/>
  <c r="A34" i="10"/>
  <c r="B33" i="15"/>
  <c r="B33" i="10"/>
  <c r="A33" i="10"/>
  <c r="B32" i="10"/>
  <c r="L66" i="28"/>
  <c r="H31" i="15"/>
  <c r="B31" i="15"/>
  <c r="B31" i="10"/>
  <c r="A31" i="15"/>
  <c r="A31" i="10"/>
  <c r="E30" i="15"/>
  <c r="L61" i="28"/>
  <c r="L63" i="28"/>
  <c r="L64" i="28"/>
  <c r="B30" i="15"/>
  <c r="B30" i="10"/>
  <c r="A30" i="15"/>
  <c r="A30" i="10"/>
  <c r="L59" i="28"/>
  <c r="B29" i="15"/>
  <c r="B29" i="10"/>
  <c r="A29" i="15"/>
  <c r="A29" i="10"/>
  <c r="B28" i="10"/>
  <c r="A28" i="10"/>
  <c r="B27" i="10"/>
  <c r="B26" i="10"/>
  <c r="A26" i="10"/>
  <c r="B25" i="10"/>
  <c r="A25" i="10"/>
  <c r="B24" i="10"/>
  <c r="A24" i="10"/>
  <c r="B23" i="10"/>
  <c r="A23" i="15"/>
  <c r="A23" i="10"/>
  <c r="B22" i="10"/>
  <c r="A22" i="10"/>
  <c r="B21" i="10"/>
  <c r="B20" i="15"/>
  <c r="B20" i="10"/>
  <c r="A20" i="10"/>
  <c r="B19" i="15"/>
  <c r="B19" i="10"/>
  <c r="A19" i="10"/>
  <c r="B18" i="15"/>
  <c r="B18" i="10"/>
  <c r="A18" i="10"/>
  <c r="B16" i="15"/>
  <c r="B17" i="10"/>
  <c r="A16" i="15"/>
  <c r="A17" i="10"/>
  <c r="B15" i="15"/>
  <c r="B16" i="10"/>
  <c r="A15" i="15"/>
  <c r="A16" i="10"/>
  <c r="B15" i="10"/>
  <c r="A15" i="10"/>
  <c r="B14" i="10"/>
  <c r="H12" i="15"/>
  <c r="B12" i="15"/>
  <c r="B13" i="10"/>
  <c r="A13" i="10"/>
  <c r="B12" i="10"/>
  <c r="A12" i="10"/>
  <c r="B11" i="10"/>
  <c r="B9" i="15"/>
  <c r="B10" i="10"/>
  <c r="A10" i="10"/>
  <c r="B7" i="15"/>
  <c r="B8" i="10"/>
  <c r="A8" i="10"/>
  <c r="B6" i="15"/>
  <c r="B7" i="10"/>
  <c r="A7" i="10"/>
  <c r="B6" i="10"/>
  <c r="A6" i="10"/>
  <c r="B17" i="15"/>
  <c r="A17" i="15"/>
  <c r="K109" i="28"/>
  <c r="L109" i="28"/>
  <c r="H109" i="28"/>
  <c r="C109" i="28"/>
  <c r="K108" i="28"/>
  <c r="L108" i="28"/>
  <c r="H108" i="28"/>
  <c r="I108" i="28"/>
  <c r="C108" i="28"/>
  <c r="D108" i="28"/>
  <c r="E108" i="28"/>
  <c r="K107" i="28"/>
  <c r="L107" i="28"/>
  <c r="H107" i="28"/>
  <c r="D107" i="28"/>
  <c r="I107" i="28"/>
  <c r="C107" i="28"/>
  <c r="E107" i="28"/>
  <c r="K106" i="28"/>
  <c r="L106" i="28"/>
  <c r="H106" i="28"/>
  <c r="I106" i="28"/>
  <c r="C106" i="28"/>
  <c r="D106" i="28"/>
  <c r="K105" i="28"/>
  <c r="H105" i="28"/>
  <c r="I105" i="28"/>
  <c r="C105" i="28"/>
  <c r="K104" i="28"/>
  <c r="L104" i="28"/>
  <c r="H104" i="28"/>
  <c r="I104" i="28"/>
  <c r="C104" i="28"/>
  <c r="K103" i="28"/>
  <c r="L103" i="28"/>
  <c r="H103" i="28"/>
  <c r="C103" i="28"/>
  <c r="K102" i="28"/>
  <c r="H102" i="28"/>
  <c r="D102" i="28"/>
  <c r="L102" i="28"/>
  <c r="I102" i="28"/>
  <c r="C102" i="28"/>
  <c r="E102" i="28"/>
  <c r="K101" i="28"/>
  <c r="L101" i="28"/>
  <c r="H101" i="28"/>
  <c r="C101" i="28"/>
  <c r="K100" i="28"/>
  <c r="L100" i="28"/>
  <c r="H100" i="28"/>
  <c r="I100" i="28"/>
  <c r="C100" i="28"/>
  <c r="D100" i="28"/>
  <c r="E100" i="28"/>
  <c r="K99" i="28"/>
  <c r="L99" i="28"/>
  <c r="H99" i="28"/>
  <c r="I99" i="28"/>
  <c r="C99" i="28"/>
  <c r="K98" i="28"/>
  <c r="L98" i="28"/>
  <c r="H98" i="28"/>
  <c r="I98" i="28"/>
  <c r="C98" i="28"/>
  <c r="D98" i="28"/>
  <c r="K97" i="28"/>
  <c r="H97" i="28"/>
  <c r="I97" i="28"/>
  <c r="C97" i="28"/>
  <c r="K96" i="28"/>
  <c r="L96" i="28"/>
  <c r="H96" i="28"/>
  <c r="I96" i="28"/>
  <c r="C96" i="28"/>
  <c r="K95" i="28"/>
  <c r="L95" i="28"/>
  <c r="H95" i="28"/>
  <c r="C95" i="28"/>
  <c r="K94" i="28"/>
  <c r="H94" i="28"/>
  <c r="D94" i="28"/>
  <c r="L94" i="28"/>
  <c r="I94" i="28"/>
  <c r="C94" i="28"/>
  <c r="E94" i="28"/>
  <c r="K93" i="28"/>
  <c r="L93" i="28"/>
  <c r="H93" i="28"/>
  <c r="H86" i="28"/>
  <c r="H87" i="28"/>
  <c r="H88" i="28"/>
  <c r="H89" i="28"/>
  <c r="H90" i="28"/>
  <c r="H91" i="28"/>
  <c r="H92" i="28"/>
  <c r="H85" i="28"/>
  <c r="C93" i="28"/>
  <c r="K92" i="28"/>
  <c r="L92" i="28"/>
  <c r="I92" i="28"/>
  <c r="C92" i="28"/>
  <c r="D92" i="28"/>
  <c r="E92" i="28"/>
  <c r="K91" i="28"/>
  <c r="L91" i="28"/>
  <c r="I91" i="28"/>
  <c r="C91" i="28"/>
  <c r="K90" i="28"/>
  <c r="L90" i="28"/>
  <c r="I90" i="28"/>
  <c r="C90" i="28"/>
  <c r="D90" i="28"/>
  <c r="K89" i="28"/>
  <c r="I89" i="28"/>
  <c r="C89" i="28"/>
  <c r="K88" i="28"/>
  <c r="L88" i="28"/>
  <c r="I88" i="28"/>
  <c r="C88" i="28"/>
  <c r="K87" i="28"/>
  <c r="C87" i="28"/>
  <c r="K86" i="28"/>
  <c r="D86" i="28"/>
  <c r="L86" i="28"/>
  <c r="I86" i="28"/>
  <c r="C86" i="28"/>
  <c r="J85" i="28"/>
  <c r="G85" i="28"/>
  <c r="G84" i="28"/>
  <c r="G83" i="28"/>
  <c r="F85" i="28"/>
  <c r="K84" i="28"/>
  <c r="J84" i="28"/>
  <c r="C84" i="28"/>
  <c r="F83" i="28"/>
  <c r="L82" i="28"/>
  <c r="K82" i="28"/>
  <c r="J82" i="28"/>
  <c r="I82" i="28"/>
  <c r="H82" i="28"/>
  <c r="G82" i="28"/>
  <c r="F82" i="28"/>
  <c r="E82" i="28"/>
  <c r="D82" i="28"/>
  <c r="C82" i="28"/>
  <c r="K76" i="28"/>
  <c r="J76" i="28"/>
  <c r="H76" i="28"/>
  <c r="G76" i="28"/>
  <c r="C76" i="28"/>
  <c r="C54" i="28"/>
  <c r="D54" i="28"/>
  <c r="E54" i="28"/>
  <c r="C52" i="28"/>
  <c r="D52" i="28"/>
  <c r="E52" i="28"/>
  <c r="I50" i="28"/>
  <c r="C50" i="28"/>
  <c r="D50" i="28"/>
  <c r="E50" i="28"/>
  <c r="I48" i="28"/>
  <c r="C48" i="28"/>
  <c r="D48" i="28"/>
  <c r="E48" i="28"/>
  <c r="I46" i="28"/>
  <c r="C46" i="28"/>
  <c r="D46" i="28"/>
  <c r="E46" i="28"/>
  <c r="I44" i="28"/>
  <c r="C44" i="28"/>
  <c r="D44" i="28"/>
  <c r="E44" i="28"/>
  <c r="G6" i="28"/>
  <c r="H6" i="28"/>
  <c r="I6" i="28"/>
  <c r="J6" i="28"/>
  <c r="K6" i="28"/>
  <c r="L6" i="28"/>
  <c r="F17" i="38"/>
  <c r="E17" i="38"/>
  <c r="F16" i="38"/>
  <c r="F15" i="38"/>
  <c r="E16" i="38"/>
  <c r="F14" i="38"/>
  <c r="E14" i="38"/>
  <c r="F13" i="38"/>
  <c r="E13" i="38"/>
  <c r="E12" i="38"/>
  <c r="F12" i="38"/>
  <c r="F11" i="38"/>
  <c r="E11" i="38"/>
  <c r="D101" i="28"/>
  <c r="I101" i="28"/>
  <c r="D103" i="28"/>
  <c r="E103" i="28"/>
  <c r="I76" i="28"/>
  <c r="E15" i="38"/>
  <c r="E98" i="28"/>
  <c r="I103" i="28"/>
  <c r="D87" i="28"/>
  <c r="E87" i="28"/>
  <c r="L105" i="28"/>
  <c r="D105" i="28"/>
  <c r="E105" i="28"/>
  <c r="I87" i="28"/>
  <c r="E106" i="28"/>
  <c r="D109" i="28"/>
  <c r="E109" i="28"/>
  <c r="I109" i="28"/>
  <c r="C20" i="10"/>
  <c r="D20" i="10"/>
  <c r="C19" i="10"/>
  <c r="D19" i="10"/>
  <c r="K85" i="28"/>
  <c r="K83" i="28"/>
  <c r="L87" i="28"/>
  <c r="L89" i="28"/>
  <c r="L97" i="28"/>
  <c r="L85" i="28"/>
  <c r="D89" i="28"/>
  <c r="E89" i="28"/>
  <c r="D93" i="28"/>
  <c r="E93" i="28"/>
  <c r="I93" i="28"/>
  <c r="I12" i="15"/>
  <c r="C13" i="10"/>
  <c r="D13" i="10"/>
  <c r="H57" i="10"/>
  <c r="E86" i="28"/>
  <c r="I95" i="28"/>
  <c r="I85" i="28"/>
  <c r="D95" i="28"/>
  <c r="E95" i="28"/>
  <c r="J83" i="28"/>
  <c r="E90" i="28"/>
  <c r="D97" i="28"/>
  <c r="E97" i="28"/>
  <c r="E101" i="28"/>
  <c r="F126" i="36"/>
  <c r="F69" i="10"/>
  <c r="D91" i="28"/>
  <c r="E91" i="28"/>
  <c r="D99" i="28"/>
  <c r="E99" i="28"/>
  <c r="H93" i="36"/>
  <c r="F94" i="36"/>
  <c r="G94" i="36"/>
  <c r="L58" i="28"/>
  <c r="G69" i="10"/>
  <c r="G71" i="10"/>
  <c r="G6" i="36"/>
  <c r="G47" i="36"/>
  <c r="G48" i="36"/>
  <c r="I69" i="10"/>
  <c r="I31" i="15"/>
  <c r="C31" i="10"/>
  <c r="D31" i="10"/>
  <c r="D88" i="28"/>
  <c r="E88" i="28"/>
  <c r="D96" i="28"/>
  <c r="E96" i="28"/>
  <c r="D104" i="28"/>
  <c r="E104" i="28"/>
  <c r="F111" i="36"/>
  <c r="G111" i="36"/>
  <c r="F93" i="36"/>
  <c r="G57" i="36"/>
  <c r="C14" i="10"/>
  <c r="D14" i="10"/>
  <c r="G70" i="36"/>
  <c r="G77" i="36"/>
  <c r="C35" i="10"/>
  <c r="D35" i="10"/>
  <c r="H69" i="10"/>
  <c r="C85" i="28"/>
  <c r="C83" i="28"/>
  <c r="I125" i="36"/>
  <c r="E70" i="10"/>
  <c r="L67" i="28"/>
  <c r="H84" i="28"/>
  <c r="H83" i="28"/>
  <c r="F122" i="36"/>
  <c r="F123" i="36"/>
  <c r="G64" i="36"/>
  <c r="G9" i="36"/>
  <c r="L62" i="28"/>
  <c r="L60" i="28"/>
  <c r="H30" i="15"/>
  <c r="I30" i="15"/>
  <c r="C30" i="10"/>
  <c r="D30" i="10"/>
  <c r="C10" i="10"/>
  <c r="D10" i="10"/>
  <c r="H79" i="36"/>
  <c r="I79" i="36"/>
  <c r="G79" i="36"/>
  <c r="G80" i="36"/>
  <c r="G52" i="36"/>
  <c r="C17" i="10"/>
  <c r="D17" i="10"/>
  <c r="G42" i="36"/>
  <c r="G53" i="36"/>
  <c r="E84" i="28"/>
  <c r="E76" i="28"/>
  <c r="I57" i="10"/>
  <c r="I84" i="28"/>
  <c r="I83" i="28"/>
  <c r="G57" i="10"/>
  <c r="E85" i="28"/>
  <c r="D85" i="28"/>
  <c r="E69" i="10"/>
  <c r="C8" i="10"/>
  <c r="D8" i="10"/>
  <c r="D84" i="28"/>
  <c r="D83" i="28"/>
  <c r="D76" i="28"/>
  <c r="F57" i="10"/>
  <c r="C24" i="10"/>
  <c r="D24" i="10"/>
  <c r="F70" i="10"/>
  <c r="G21" i="36"/>
  <c r="H122" i="36"/>
  <c r="E29" i="15"/>
  <c r="L57" i="28"/>
  <c r="H29" i="15"/>
  <c r="I29" i="15"/>
  <c r="C29" i="10"/>
  <c r="D29" i="10"/>
  <c r="L84" i="28"/>
  <c r="L83" i="28"/>
  <c r="L76" i="28"/>
  <c r="F125" i="36"/>
  <c r="G126" i="36"/>
  <c r="G125" i="36"/>
  <c r="C23" i="10"/>
  <c r="D23" i="10"/>
  <c r="I122" i="36"/>
  <c r="I123" i="36"/>
  <c r="C18" i="10"/>
  <c r="D18" i="10"/>
  <c r="C32" i="10"/>
  <c r="D32" i="10"/>
  <c r="E57" i="10"/>
  <c r="L21" i="15"/>
  <c r="C11" i="10"/>
  <c r="D11" i="10"/>
  <c r="C7" i="10"/>
  <c r="D7" i="10"/>
  <c r="C26" i="10"/>
  <c r="D26" i="10"/>
  <c r="C27" i="10"/>
  <c r="D27" i="10"/>
  <c r="H123" i="36"/>
  <c r="G122" i="36"/>
  <c r="E71" i="10"/>
  <c r="L31" i="15"/>
  <c r="C34" i="10"/>
  <c r="D34" i="10"/>
  <c r="E83" i="28"/>
  <c r="C50" i="10"/>
  <c r="D50" i="10"/>
  <c r="C56" i="10"/>
  <c r="D56" i="10"/>
  <c r="C71" i="10"/>
  <c r="J71" i="10"/>
  <c r="C70" i="10"/>
  <c r="D70" i="10"/>
  <c r="C37" i="10"/>
  <c r="D37" i="10"/>
  <c r="C16" i="10"/>
  <c r="D16" i="10"/>
  <c r="C21" i="10"/>
  <c r="D21" i="10"/>
  <c r="C61" i="10"/>
  <c r="D61" i="10"/>
  <c r="C73" i="10"/>
  <c r="D71" i="10"/>
  <c r="D49" i="10"/>
  <c r="C58" i="10"/>
  <c r="C72" i="10"/>
  <c r="C48" i="10"/>
  <c r="H58" i="10"/>
  <c r="C77" i="10"/>
  <c r="C69" i="10"/>
  <c r="D69" i="10"/>
  <c r="C55" i="10"/>
  <c r="D55" i="10"/>
  <c r="I58" i="10"/>
  <c r="E58" i="10"/>
  <c r="D59" i="10"/>
  <c r="G52" i="10"/>
  <c r="I52" i="10"/>
  <c r="H52" i="10"/>
  <c r="F52" i="10"/>
  <c r="D48" i="10"/>
  <c r="E52" i="10"/>
  <c r="F58" i="10"/>
  <c r="G58" i="10"/>
  <c r="C62" i="10"/>
  <c r="C76" i="10"/>
  <c r="H78" i="10"/>
  <c r="G78" i="10"/>
  <c r="F78" i="10"/>
  <c r="I78" i="10"/>
  <c r="C57" i="10"/>
  <c r="D57" i="10"/>
  <c r="D54" i="15"/>
  <c r="L6" i="15"/>
  <c r="D58" i="10"/>
  <c r="C78" i="10"/>
  <c r="D73" i="10"/>
  <c r="D72" i="10"/>
  <c r="D62" i="10"/>
  <c r="D53" i="15"/>
  <c r="D76" i="10"/>
  <c r="E78" i="10"/>
  <c r="D77" i="10"/>
  <c r="D78" i="10"/>
</calcChain>
</file>

<file path=xl/connections.xml><?xml version="1.0" encoding="utf-8"?>
<connections xmlns="http://schemas.openxmlformats.org/spreadsheetml/2006/main">
  <connection id="1" keepAlive="1" name="Query - Table1" description="Connection to the 'Table1' query in the workbook." type="5" refreshedVersion="8" background="1" saveData="1">
    <dbPr connection="provider=Microsoft.Mashup.OleDb.1;data source=$EmbeddedMashup(3e10eac3-5370-4025-9bba-219422ff6c67)$;location=Table1" command="SELECT * FROM [Table1]"/>
  </connection>
</connections>
</file>

<file path=xl/sharedStrings.xml><?xml version="1.0" encoding="utf-8"?>
<sst xmlns="http://schemas.openxmlformats.org/spreadsheetml/2006/main" count="825" uniqueCount="572">
  <si>
    <t>TOTAL</t>
  </si>
  <si>
    <t>Construcţii şi instalaţii</t>
  </si>
  <si>
    <t>Dotări</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</si>
  <si>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</si>
  <si>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</si>
  <si>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</si>
  <si>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</si>
  <si>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</si>
  <si>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</si>
  <si>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</si>
  <si>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</si>
  <si>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</si>
  <si>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</si>
  <si>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</si>
  <si>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</si>
  <si>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</si>
  <si>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</si>
  <si>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</si>
  <si>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</si>
  <si>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</si>
  <si>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</si>
  <si>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</si>
  <si>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</si>
  <si>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</si>
  <si>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</si>
  <si>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</si>
  <si>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</si>
  <si>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</si>
  <si>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</si>
  <si>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</si>
  <si>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</si>
  <si>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</si>
  <si>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</si>
  <si>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</si>
  <si>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</si>
  <si>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</si>
  <si>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</si>
  <si>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</si>
  <si>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</si>
  <si>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Denumire</t>
  </si>
  <si>
    <t>Valoare (lei)</t>
  </si>
  <si>
    <t>Total eligibil</t>
  </si>
  <si>
    <t>Total neeligibil</t>
  </si>
  <si>
    <t>Nr crt</t>
  </si>
  <si>
    <t>Buget cerere</t>
  </si>
  <si>
    <t>Total ani</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</si>
  <si>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</si>
  <si>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</si>
  <si>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</si>
  <si>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</si>
  <si>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</si>
  <si>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</si>
  <si>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</si>
  <si>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</si>
  <si>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</si>
  <si>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</si>
  <si>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</si>
  <si>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</si>
  <si>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</si>
  <si>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</si>
  <si>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</si>
  <si>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</si>
  <si>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</si>
  <si>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</si>
  <si>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</si>
  <si>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</si>
  <si>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</si>
  <si>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</si>
  <si>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</si>
  <si>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</si>
  <si>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</si>
  <si>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</si>
  <si>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</si>
  <si>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</si>
  <si>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</si>
  <si>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</si>
  <si>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</si>
  <si>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</si>
  <si>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</si>
  <si>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</si>
  <si>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</si>
  <si>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</si>
  <si>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</si>
  <si>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</si>
  <si>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</si>
  <si>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</si>
  <si>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</si>
  <si>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</si>
  <si>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</si>
  <si>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</si>
  <si>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</si>
  <si>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</si>
  <si>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</si>
  <si>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</si>
  <si>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</si>
  <si>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</si>
  <si>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</si>
  <si>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</si>
  <si>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</si>
  <si>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</si>
  <si>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</si>
  <si>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</si>
  <si>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</si>
  <si>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</si>
  <si>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</si>
  <si>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</si>
  <si>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</si>
  <si>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</si>
  <si>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</si>
  <si>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</si>
  <si>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</si>
  <si>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</si>
  <si>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</si>
  <si>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</si>
  <si>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</si>
  <si>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</si>
  <si>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</si>
  <si>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</si>
  <si>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</si>
  <si>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</si>
  <si>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</si>
  <si>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</si>
  <si>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</si>
  <si>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</si>
  <si>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</si>
  <si>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</si>
  <si>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</si>
  <si>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</si>
  <si>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</si>
  <si>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</si>
  <si>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</si>
  <si>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</si>
  <si>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</si>
  <si>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</si>
  <si>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</si>
  <si>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</si>
  <si>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</si>
  <si>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</si>
  <si>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</si>
  <si>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</si>
  <si>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</si>
  <si>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</si>
  <si>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</si>
  <si>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1- Date Proiect</t>
  </si>
  <si>
    <t>3- Intreprindere in dificultate</t>
  </si>
  <si>
    <t>Completați celulele cu informatiile solicitate.</t>
  </si>
  <si>
    <t>Introducere:</t>
  </si>
  <si>
    <t>Verificarea Pragurilor</t>
  </si>
  <si>
    <t xml:space="preserve">Cheltuieli eligibile pentru prezentul apel de proiecte
</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</si>
  <si>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</si>
  <si>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</si>
  <si>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</si>
  <si>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</si>
  <si>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</si>
  <si>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</si>
  <si>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</si>
  <si>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</si>
  <si>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</si>
  <si>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</si>
  <si>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Foaia de lucru 3- Intreprindere in dificultate se completeaza automat.</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</si>
  <si>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</si>
  <si>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</si>
  <si>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</si>
  <si>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</si>
  <si>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</si>
  <si>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</si>
  <si>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</si>
  <si>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</si>
  <si>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</si>
  <si>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</si>
  <si>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</si>
  <si>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Anunț de începere</t>
  </si>
  <si>
    <t>Anunt de  finalizare a proiectului</t>
  </si>
  <si>
    <t>Placă permanentă</t>
  </si>
  <si>
    <t>Autocolante.</t>
  </si>
  <si>
    <t>Anul depunerii cererii de finantare</t>
  </si>
  <si>
    <t xml:space="preserve">Completați celulele cu informatiile solicitate. </t>
  </si>
  <si>
    <t>Obsevatii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</si>
  <si>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</si>
  <si>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</si>
  <si>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</si>
  <si>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</si>
  <si>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</si>
  <si>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</si>
  <si>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</si>
  <si>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</si>
  <si>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</si>
  <si>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</si>
  <si>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</si>
  <si>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</si>
  <si>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</si>
  <si>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</si>
  <si>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</si>
  <si>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</si>
  <si>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</si>
  <si>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</si>
  <si>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</si>
  <si>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</si>
  <si>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</si>
  <si>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</si>
  <si>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</si>
  <si>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</si>
  <si>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</si>
  <si>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</si>
  <si>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</si>
  <si>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</si>
  <si>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</si>
  <si>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</si>
  <si>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</si>
  <si>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</si>
  <si>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</si>
  <si>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</si>
  <si>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</si>
  <si>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</si>
  <si>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</si>
  <si>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</si>
  <si>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</si>
  <si>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</si>
  <si>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</si>
  <si>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</si>
  <si>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</si>
  <si>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</si>
  <si>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</si>
  <si>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Dotări, din care:</t>
  </si>
  <si>
    <t>Active necorporale, din care:</t>
  </si>
  <si>
    <t>total</t>
  </si>
  <si>
    <t>ACOPERIRE INVESTITIE</t>
  </si>
  <si>
    <t xml:space="preserve">total </t>
  </si>
  <si>
    <t>an</t>
  </si>
  <si>
    <t>buget cerere</t>
  </si>
  <si>
    <t>calculat</t>
  </si>
  <si>
    <t>TOTAL CHELTUIELI ELIGIBILE</t>
  </si>
  <si>
    <t>TOTAL CHELTUIELI NE-ELIGIBILE</t>
  </si>
  <si>
    <t>% cheltuieli eligibile</t>
  </si>
  <si>
    <t>Total resurse</t>
  </si>
  <si>
    <t>Rata de actualizare financiară</t>
  </si>
  <si>
    <t>Valoare TVA (TOTAL)</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</si>
  <si>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</si>
  <si>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Completați proiectia financiara privind costurile investitiei pe anii de implementare (an 1…5), in functie de perioada de implementare a proiectului.</t>
  </si>
  <si>
    <t>TOTAL GENERAL DEVIZ HOTĂRÂRE nr. 907/2016</t>
  </si>
  <si>
    <t>TOTAL DEVIZ PROIECT</t>
  </si>
  <si>
    <t xml:space="preserve">Construcţii, instalaţii  aferente măsurilor conexe </t>
  </si>
  <si>
    <t xml:space="preserve">Expertizare tehnică                       </t>
  </si>
  <si>
    <t>3.5.1.</t>
  </si>
  <si>
    <t>3.5.2.</t>
  </si>
  <si>
    <t>3.5.3.</t>
  </si>
  <si>
    <t>3.5.4.</t>
  </si>
  <si>
    <t>3.5.5.</t>
  </si>
  <si>
    <t>3.6.</t>
  </si>
  <si>
    <t>3.7.</t>
  </si>
  <si>
    <t>3.8.</t>
  </si>
  <si>
    <t>3.8.1</t>
  </si>
  <si>
    <t>3.8.1.1.</t>
  </si>
  <si>
    <t>3.8.1.2</t>
  </si>
  <si>
    <t>3.8.2.</t>
  </si>
  <si>
    <t>4.3.</t>
  </si>
  <si>
    <t>4.5.</t>
  </si>
  <si>
    <t xml:space="preserve">4.6. </t>
  </si>
  <si>
    <t xml:space="preserve">Montaj utilaje, echipamente tehnologice şi funcţionale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</si>
  <si>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</si>
  <si>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</si>
  <si>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</si>
  <si>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</si>
  <si>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</si>
  <si>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</si>
  <si>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</si>
  <si>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</si>
  <si>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</si>
  <si>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</si>
  <si>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</si>
  <si>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</si>
  <si>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</si>
  <si>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</si>
  <si>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</si>
  <si>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</si>
  <si>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</si>
  <si>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 xml:space="preserve">Dotări aferente măsurilor conexe </t>
  </si>
  <si>
    <t xml:space="preserve">Cota aferentă Casei Sociale a    Cota aferentă Casei Sociale a   Constructorilor - CSC                     </t>
  </si>
  <si>
    <t>5.4.1.</t>
  </si>
  <si>
    <t>5.4.2.</t>
  </si>
  <si>
    <t>BUGETUL CERERII DE FINANTARE</t>
  </si>
  <si>
    <t>TVA nerecuperabilă,aferentă cheltuielilor eligibile</t>
  </si>
  <si>
    <t>Cheltuieli pentru obtinerea si/sau amenajarea terenului</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</si>
  <si>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</si>
  <si>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</si>
  <si>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</si>
  <si>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</si>
  <si>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</si>
  <si>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</si>
  <si>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Se va completa celula B9 cu codul SMIS alocat.</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</si>
  <si>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</si>
  <si>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</si>
  <si>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</si>
  <si>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</si>
  <si>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</si>
  <si>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</si>
  <si>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</si>
  <si>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</si>
  <si>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</si>
  <si>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</si>
  <si>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Denumirea obiectivului de investitii</t>
  </si>
  <si>
    <t>euro</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</si>
  <si>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</si>
  <si>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</si>
  <si>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</si>
  <si>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</si>
  <si>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</si>
  <si>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</si>
  <si>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</si>
  <si>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3.2 Documentaţii-suport şi cheltuieli pentru obţinerea de avize, acorduri şi autorizații</t>
  </si>
  <si>
    <t>3.7.1  Managementul de proiect pentru obiectivul de investiţii
3.6. Organizarea procedurilor de achiziţie</t>
  </si>
  <si>
    <t>Panouri temporare</t>
  </si>
  <si>
    <t>Lucrari</t>
  </si>
  <si>
    <t>ECHIPAMENTE / DOTARI / ACTIVE CORPORALE
LUCRARI</t>
  </si>
  <si>
    <t>ECHIPAMENTE / DOTARI / ACTIVE CORPORALE</t>
  </si>
  <si>
    <t>4.6 Active necorporale</t>
  </si>
  <si>
    <t>5.6 Cheltuieli conexe investitiei de baza</t>
  </si>
  <si>
    <t xml:space="preserve">5.1.1 Lucrări de construcţii şi instalaţii aferente organizării de şantier
</t>
  </si>
  <si>
    <t>5.1.2 Cheltuieli conexe organizării şantierului</t>
  </si>
  <si>
    <t>TAXE</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</si>
  <si>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</si>
  <si>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5.3 Cheltuieli diverse şi neprevăzute</t>
  </si>
  <si>
    <t>5.4 Cheltuieli pentru informare şi publicitate</t>
  </si>
  <si>
    <t>7.1</t>
  </si>
  <si>
    <t>1 - Cheltuieli pentru obţinerea şi amenajarea terenului</t>
  </si>
  <si>
    <t xml:space="preserve"> 2  Cheltuieli pentru asigurarea utilităţilor necesare obiectivului</t>
  </si>
  <si>
    <t>4 -  Cheltuieli pentru investiţia de bază</t>
  </si>
  <si>
    <t>5- Alte cheltuieli</t>
  </si>
  <si>
    <t xml:space="preserve">6  Cheltuieli de informare și publicitate </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</si>
  <si>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</si>
  <si>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</si>
  <si>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</si>
  <si>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</si>
  <si>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</si>
  <si>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</si>
  <si>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</si>
  <si>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</si>
  <si>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1.3 Amenajări pentru protecția mediului și aducerea terenului la starea inițială</t>
  </si>
  <si>
    <t>1.4 Cheltuieli pentru relocarea/protecția utilităților</t>
  </si>
  <si>
    <t>2 - Cheltuieli pentru asigurarea utilităților necesare obiectivului de investiții</t>
  </si>
  <si>
    <t>CAP. 2. Cheltuieli pentru asigurarea utilităților necesare obiectivului de investiții</t>
  </si>
  <si>
    <t xml:space="preserve">CAP. 3. Cheltuieli pentru proiectare și asistență tehnică </t>
  </si>
  <si>
    <t>3.1.2 Raport privind impactul asupra mediului</t>
  </si>
  <si>
    <t>3.1.3 Alte studii specifice</t>
  </si>
  <si>
    <t>3.2 Documentații-suport și cheltuieli pentru obținerea de avize, acorduri și autorizații</t>
  </si>
  <si>
    <t>3.3 Expertizare tehnică</t>
  </si>
  <si>
    <t>3.4 Certificarea performanței energetice și auditul energetic al clădirilor</t>
  </si>
  <si>
    <t>3.5.1 Tema de proiectare</t>
  </si>
  <si>
    <t>3.5.2 Studiu de prefezabilitate</t>
  </si>
  <si>
    <t>3.5.3. Studiu de fezabilitate/documentație de avizare a lucrărilor de intervenții și deviz general</t>
  </si>
  <si>
    <t>3.5.4. Documentațiile tehnice necesare în vederea obținerii avizelor/acordurilor/autorizațiilor</t>
  </si>
  <si>
    <t>3.5.5. Verificarea tehnică de calitate a proiectului tehnic și a detaliilor de execuție</t>
  </si>
  <si>
    <t>3.5.6. Proiect tehnic și detalii de execuție</t>
  </si>
  <si>
    <t>3.6. Organizarea procedurilor de achiziție</t>
  </si>
  <si>
    <t>3.7.1 Managementul de proiect pentru obiectivul de investiții</t>
  </si>
  <si>
    <t>3.7.2. Auditul financiar</t>
  </si>
  <si>
    <t>3.8.1. Asistență tehnică din partea proiectantului</t>
  </si>
  <si>
    <t>3.8.2. Dirigenție de șantier/supervizare</t>
  </si>
  <si>
    <t>4.1 Construcții și instalații</t>
  </si>
  <si>
    <t xml:space="preserve">CAP. 4. Cheltuieli pentru investiția de bază     </t>
  </si>
  <si>
    <t>4.1.1 Construcții și instalații - reabilitare termică</t>
  </si>
  <si>
    <t xml:space="preserve">4.1.2 Construcții și instalații - consolidare </t>
  </si>
  <si>
    <t>4.2 Montaj utilaje, echipamente tehnologice și funcționale</t>
  </si>
  <si>
    <t>4.3 Utilaje, echipamente tehnologice și funcționale care necesită montaj</t>
  </si>
  <si>
    <t>4.4 Utilaje, echipamente tehnologice și funcționale care nu necesită montaj și echipamente de transport</t>
  </si>
  <si>
    <t>4.5 Dotări</t>
  </si>
  <si>
    <t>CHELTUIELI CU ACTIVE NECORPORALE</t>
  </si>
  <si>
    <t>5.1.1 Lucrări de construcții și instalații aferente organizării de șantier</t>
  </si>
  <si>
    <t>CAP. 5. Alte cheltuieli</t>
  </si>
  <si>
    <t>5.1.2 Cheltuieli conexe organizării șantierului</t>
  </si>
  <si>
    <t>5.2.1. Comisioanele și dobânzile aferente creditului băncii finanțatoare</t>
  </si>
  <si>
    <t>5.2.2 Cota aferentă ISC pentru controlul calității lucrărilor de construcții</t>
  </si>
  <si>
    <t>5.2.3. Cota aferentă ISC pentru controlul statului în amenajarea teritoriului, urbanism și pentru autorizarea lucrărilor de construcții</t>
  </si>
  <si>
    <t>5.2.4. Cota aferentă Casei Sociale a Constructorilor - CSC</t>
  </si>
  <si>
    <t>5.2.5. Taxe pentru acorduri, avize conforme și autorizația de construire/desființare</t>
  </si>
  <si>
    <t>5.3 Cheltuieli diverse și neprevăzute</t>
  </si>
  <si>
    <t>5.4 Cheltuieli pentru informare și publicitate</t>
  </si>
  <si>
    <t>6.1 Pregătirea personalului de exploatare</t>
  </si>
  <si>
    <t>CAP. 6. - Cheltuieli pentru probe tehnologice și teste</t>
  </si>
  <si>
    <t>CAP. 1 - 1.1. Obținerea terenului</t>
  </si>
  <si>
    <t>CAP.1 - 1.2 Amenajarea terenului</t>
  </si>
  <si>
    <t>CAP.1 -1.3 Amenajări pentru protecția mediului și aducerea terenului la starea inițială</t>
  </si>
  <si>
    <t>CAP.1 - 1.4 Cheltuieli pentru relocarea/protecția utilităților</t>
  </si>
  <si>
    <t>CAP.2 - 2 Cheltuieli pentru asigurarea utilităților necesare obiectivului de investiții</t>
  </si>
  <si>
    <t>CAP.3 - 3.1.1 Studii de teren</t>
  </si>
  <si>
    <t>CAP.3 - 3.1.2 Raport privind impactul asupra mediului</t>
  </si>
  <si>
    <t>CAP.3 - 3.1.3 Alte studii specifice</t>
  </si>
  <si>
    <t>CAP.3 - 3.2 Documentații-suport și cheltuieli pentru obținerea de avize, acorduri și autorizații</t>
  </si>
  <si>
    <t>CAP.3 - 3.3 Expertizare tehnică</t>
  </si>
  <si>
    <t>CAP.3 - 3.4 Certificarea performanței energetice și auditul energetic al clădirilor</t>
  </si>
  <si>
    <t>CAP.3 - 3.5.1 Tema de  proiectare</t>
  </si>
  <si>
    <t>CAP.3 - 3.5.2 Studiu de prefezabilitate</t>
  </si>
  <si>
    <t>CAP.3 - 3.5.3 Studiu de fezabilitate/ documentație de avizare a</t>
  </si>
  <si>
    <t>lucrărilor de intervenții și deviz general</t>
  </si>
  <si>
    <t>CAP.3 - 3.5.4. Documentațiile tehnice necesare în vederea obținerii avizelor/acordurilor/autorizațiilor</t>
  </si>
  <si>
    <t>CAP.3 - 3.5.5. Verificarea tehnică de calitate a proiectului tehnic și a detaliilor de execuție</t>
  </si>
  <si>
    <t>CAP.3 - 3.5.6. Proiect tehnic și detalii de execuție</t>
  </si>
  <si>
    <t>Cap.3 - 3.6 Organizarea procedurilor de achizitie</t>
  </si>
  <si>
    <t>CAP. 3 - 3.7.1  Managementul de proiect pentru obiectivul de investiții</t>
  </si>
  <si>
    <t>CAP.3 - 3.7.2. Auditul financiar</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</si>
  <si>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</si>
  <si>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</si>
  <si>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CAP.3 - 3.8.2. Dirigenție de șantier</t>
  </si>
  <si>
    <t>CAP.4 - 4.1 Construcții și instalații</t>
  </si>
  <si>
    <t>CAP.4 - 4.2 Montaj utilaje echipamente tehnologice și funcționale</t>
  </si>
  <si>
    <t>CAP.4 - 4. 3 Utilaje, echipamente tehnologice si funcționale care necesită montaj</t>
  </si>
  <si>
    <t>CAP.4 - 4.4. Utilaje fără montaj si echipamente de transport</t>
  </si>
  <si>
    <t>CAP.4 - 4.5 Dotări</t>
  </si>
  <si>
    <t>CAP. 4 - 4.6. Active necorporale</t>
  </si>
  <si>
    <t>CAP.5 - 5.1.1. Lucrări de construcții și instalații aferente organizării de șantier</t>
  </si>
  <si>
    <t>CAP.5 - 5.1.2 Cheltuieli conexe organizării șantierului</t>
  </si>
  <si>
    <t>CAP.5 - 5.2.1. Comisioanele și dobânzile aferente creditului băncii finanțatoare</t>
  </si>
  <si>
    <t>CAP.5 - 5.2.2 Cota aferentă ISC pentru controlul calității lucrărilor de construcții</t>
  </si>
  <si>
    <t>CAP.5 - 5.2.3. Cota aferentă ISC pentru controlul statului în amenajarea teritoriului, urbanism și pentru autorizarea lucrărilor de construcții</t>
  </si>
  <si>
    <t>CAP.5 - 5.2.4. Cota aferentă Casei Sociale a Constructorilor - CSC</t>
  </si>
  <si>
    <t>CAP.5 - 5.2.5. Taxe pentru acorduri, avize conforme și autorizația de construire/desființare</t>
  </si>
  <si>
    <t>CAP.5 - 5.3 Cheltuieli diverse și neprevăzute</t>
  </si>
  <si>
    <t>CAP.5 - 5.4 Cheltuieli pentru informare și publicitate</t>
  </si>
  <si>
    <t>CAP.6 - 6.1 Pregătirea personalului de exploatare</t>
  </si>
  <si>
    <t>3.1.1 Studii de teren,
 3.1.2  Raport privind impactul asupra mediului
3.1.3 Alte studii specifice</t>
  </si>
  <si>
    <t>3 - Cheltuieli pentru proiectare şi asistenţă tehnică</t>
  </si>
  <si>
    <t xml:space="preserve">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t>
  </si>
  <si>
    <t xml:space="preserve">4.1 Construcţii şi instalaţii
4.2 Montaj utilaje, echipamente tehnologice şi funcţionale
</t>
  </si>
  <si>
    <t>Utilaje, echipamente tehnologice şi  funcţionale care nu necesită montaj</t>
  </si>
  <si>
    <t xml:space="preserve">4.4 Utilaje, echipamente tehnologice şi funcţionale care nu necesită montaj şi echipamente de transport
4.5 Dotări
4.3 Utilaje, echipamente tehnologice şi funcţionale care necesită montaj
 4.2 Montaj utilaje, echipamente tehnologice şi funcţionale 
</t>
  </si>
  <si>
    <t xml:space="preserve">Se cuprind cheltuielile cu achiziţionarea activelor necorporale: drepturi referitoare la brevete, licenţe, know-how sau cunoştinţe tehnice nebrevetate. </t>
  </si>
  <si>
    <t>Utilaje, echipamente tehnologice şi  funcţionale care nu necesită montaj si echipamente de transport , din care:</t>
  </si>
  <si>
    <t>Decontarea cheltuielilor aferente acestei linii bugetare se realizează pe baza situațiilor de lucrări detaliate la nivel de articol de deviz</t>
  </si>
  <si>
    <t>Montaj utilaje, echipamente tehnologice şi funcţionale</t>
  </si>
  <si>
    <t xml:space="preserve">Pregătirea personalului de exploatare     </t>
  </si>
  <si>
    <t xml:space="preserve">Probe tehnologice şi teste                </t>
  </si>
  <si>
    <r>
      <t xml:space="preserve">Datele se introduc numai in celulele marcate cu </t>
    </r>
    <r>
      <rPr>
        <b/>
        <sz val="9"/>
        <color theme="4" tint="0.39997558519241921"/>
        <rFont val="Calibri"/>
        <family val="2"/>
        <charset val="238"/>
        <scheme val="minor"/>
      </rPr>
      <t>albastru;</t>
    </r>
    <r>
      <rPr>
        <b/>
        <sz val="9"/>
        <color theme="1" tint="0.249977111117893"/>
        <rFont val="Calibri"/>
        <family val="2"/>
        <scheme val="minor"/>
      </rPr>
      <t xml:space="preserve">  datele se introduc in LEI. A nu se modifica formulele de calcul - acestea sunt calculate automat in urma introducerii datelor de intrare.</t>
    </r>
  </si>
  <si>
    <t>2- Cheltuieli eligibile</t>
  </si>
  <si>
    <t>In aceasta foaie de calcul se regaseste corespondenta dintre categoriile de cheltuieli eligibile in cadrul acestui apel de proiecte si categoriile si subcategoriile de cheltuieli din SMIS2021</t>
  </si>
  <si>
    <t>3- Calcule buget</t>
  </si>
  <si>
    <t>In aceasta foaie de calcul se vor introduc toate cheltuielile incluse atat in deviz cat si alte cheltuieli necesare implementarii proiectului pe categorii si subcategorii; se completeaza dor celulele evidentiate cu culoarea bleu</t>
  </si>
  <si>
    <t>4- Buget_Cerere</t>
  </si>
  <si>
    <t>Foaia de lucru 4-Buget_cerere este completată automat pe baza informatiilor din foaia de calcul 3.</t>
  </si>
  <si>
    <t>5- Plan investitional</t>
  </si>
  <si>
    <t>6 - Lista de echipamante</t>
  </si>
  <si>
    <t>7 - Matricea de corelare BP-DGI</t>
  </si>
  <si>
    <t>sheet informativ, a se utiliza in corelarea corecta a cheltuielilor cu devizul general si structura de categorii / subcategorii de cheltuieli din SMIS 2021</t>
  </si>
  <si>
    <t xml:space="preserve">ECHIPAMENTE / DOTARI / ACTIVE CORPORALE
</t>
  </si>
  <si>
    <t>1.1. Obtinerea terenului</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</si>
  <si>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3.1.3 Alte studii de specialitate</t>
  </si>
  <si>
    <t>4.1 Construcţii şi instalaţii
4.2 Montaj utilaje, echipamente tehnologice şi funcţionale
5.6 Cheltuieli conexe investitiei de baza</t>
  </si>
  <si>
    <t>4.4 Utilaje, echipamente tehnologice şi funcţionale care nu necesită montaj şi echipamente de transport
4.5 Dotări
4.3 Utilaje, echipamente tehnologice şi funcţionale care necesită montaj</t>
  </si>
  <si>
    <t>5.1.1 Lucrări de construcţii şi instalaţii aferente organizării de şantier
5.1.2 Cheltuieli conexe organizării şantierului</t>
  </si>
  <si>
    <t xml:space="preserve"> </t>
  </si>
  <si>
    <t>Rambursare imprumut (incl.dobanzi)</t>
  </si>
  <si>
    <t>Total</t>
  </si>
  <si>
    <t>Contributie publica (veniturile nete actualizate, pentru proiecte generatoare de profit)</t>
  </si>
  <si>
    <t>Profitul din exploatare</t>
  </si>
  <si>
    <r>
      <t xml:space="preserve">INFORMATII AFERENTE </t>
    </r>
    <r>
      <rPr>
        <b/>
        <sz val="9"/>
        <color rgb="FFFF0000"/>
        <rFont val="Calibri"/>
        <family val="2"/>
        <scheme val="minor"/>
      </rPr>
      <t>FINANTARII PROIECTULUI DE INVESTITIE</t>
    </r>
  </si>
  <si>
    <t>RAMBURSARE CREDIT
se va completa cu informatii obtinute de la banca finantatoare</t>
  </si>
  <si>
    <t>Imprumuturi bancare</t>
  </si>
  <si>
    <t>Rambursare imprumut bancar</t>
  </si>
  <si>
    <t xml:space="preserve">Dobanzi </t>
  </si>
  <si>
    <t>an 6</t>
  </si>
  <si>
    <t>an 7</t>
  </si>
  <si>
    <t>an 8</t>
  </si>
  <si>
    <t>an 9</t>
  </si>
  <si>
    <t>an 10</t>
  </si>
  <si>
    <t>an 11</t>
  </si>
  <si>
    <t>an 12</t>
  </si>
  <si>
    <t>an 13</t>
  </si>
  <si>
    <t>an 14</t>
  </si>
  <si>
    <t>an 15</t>
  </si>
  <si>
    <t>an 16</t>
  </si>
  <si>
    <t>an 17</t>
  </si>
  <si>
    <t>an 18</t>
  </si>
  <si>
    <t>an 19</t>
  </si>
  <si>
    <t>an 20</t>
  </si>
  <si>
    <t>an 21</t>
  </si>
  <si>
    <t>an 22</t>
  </si>
  <si>
    <t>an 23</t>
  </si>
  <si>
    <t>an 24</t>
  </si>
  <si>
    <t>an 25</t>
  </si>
  <si>
    <t>an 26</t>
  </si>
  <si>
    <t>an 27</t>
  </si>
  <si>
    <t>an 28</t>
  </si>
  <si>
    <t>an 29</t>
  </si>
  <si>
    <t>an 30</t>
  </si>
  <si>
    <t>an 31</t>
  </si>
  <si>
    <t>an 32</t>
  </si>
  <si>
    <t>an 33</t>
  </si>
  <si>
    <t>an 34</t>
  </si>
  <si>
    <t>an 35</t>
  </si>
  <si>
    <t>an 36</t>
  </si>
  <si>
    <t>an 38</t>
  </si>
  <si>
    <t>an 39</t>
  </si>
  <si>
    <t>an 40</t>
  </si>
  <si>
    <t>II.c.</t>
  </si>
  <si>
    <t>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alimentare cu apă, canalizare, alimentare cu gaze naturale, agent termic, energie electrică, telecomunicaţii, alte utilităţi.</t>
  </si>
  <si>
    <r>
      <rPr>
        <b/>
        <u/>
        <sz val="9"/>
        <rFont val="Calibri"/>
        <family val="2"/>
        <scheme val="minor"/>
      </rPr>
      <t>Amenajarea terenului.</t>
    </r>
    <r>
      <rPr>
        <b/>
        <sz val="9"/>
        <rFont val="Calibri"/>
        <family val="2"/>
        <scheme val="minor"/>
      </rPr>
      <t xml:space="preserve">  </t>
    </r>
    <r>
      <rPr>
        <sz val="9"/>
        <rFont val="Calibri"/>
        <family val="2"/>
        <scheme val="minor"/>
      </rPr>
      <t xml:space="preserve">Se includ cheltuielile efectuate pentru pregătirea amplasamentului şi care constau în demolări, demontări, dezafectări, defrişări, colectare, sortare și transport la depozitele autorizate a deșeurilor, sistematizări pe verticală, accesuri/drumuri/alei/parcări/drenuri/rigole/canale de scurgere, ziduri de sprijin, drenaje, epuizmente (exclusiv cele aferente realizării lucrărilor pentru investiţia de bază), devieri de cursuri de apa, descărcări de sarcină arheologică sau, după caz, protejare în timpul execuției obiectivului de investiții (în cazul executării unor lucrări pe amplasamente ce fac parte din Lista monumentelor istorice sau din Repertoriul arheologic național), lucrări pentru pregătirea amplasamentului. </t>
    </r>
  </si>
  <si>
    <r>
      <rPr>
        <b/>
        <u/>
        <sz val="9"/>
        <rFont val="Calibri"/>
        <family val="2"/>
        <scheme val="minor"/>
      </rPr>
      <t xml:space="preserve">Amenajări pentru protecţia mediului şi aducerea terenului la starea iniţială </t>
    </r>
    <r>
      <rPr>
        <sz val="9"/>
        <rFont val="Calibri"/>
        <family val="2"/>
        <scheme val="minor"/>
      </rPr>
      <t xml:space="preserve">cuprinde cheltuielile efectuate pentru lucrări şi acţiuni de protecţia mediului, inclusiv pentru refacerea cadrului natural după terminarea lucrărilor
</t>
    </r>
  </si>
  <si>
    <r>
      <rPr>
        <b/>
        <u/>
        <sz val="9"/>
        <rFont val="Calibri"/>
        <family val="2"/>
        <scheme val="minor"/>
      </rPr>
      <t>Cheltuieli pentru relocarea/protecţia utilităţilor (devieri reţele de utilităţi din amplasament</t>
    </r>
    <r>
      <rPr>
        <sz val="9"/>
        <rFont val="Calibri"/>
        <family val="2"/>
        <scheme val="minor"/>
      </rPr>
      <t>), precum: 
apă, canal, energie electrică, gaz, telecomunicații etc, inclusiv cheltuielile de relocare realizate în baza contractelor încheiate cu distribuitorii de utilități publice, în conformitate cu legislația specifică în vigoare.</t>
    </r>
  </si>
  <si>
    <r>
      <t xml:space="preserve">Cheltuieli pentru proiectare şi asistenţă tehnică  sunt eligibile cumulat, în </t>
    </r>
    <r>
      <rPr>
        <b/>
        <sz val="9"/>
        <rFont val="Calibri"/>
        <family val="2"/>
        <scheme val="minor"/>
      </rPr>
      <t xml:space="preserve">limita a 10% din valoarea cheltuielilor eligibile finantate in cadrul capitlolul 4 „Cheltuieli pentru investitia de baza” </t>
    </r>
  </si>
  <si>
    <r>
      <rPr>
        <b/>
        <u/>
        <sz val="9"/>
        <rFont val="Calibri"/>
        <family val="2"/>
        <scheme val="minor"/>
      </rPr>
      <t>Studii</t>
    </r>
    <r>
      <rPr>
        <sz val="9"/>
        <rFont val="Calibri"/>
        <family val="2"/>
        <scheme val="minor"/>
      </rPr>
      <t>. 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r>
  </si>
  <si>
    <r>
      <rPr>
        <b/>
        <u/>
        <sz val="9"/>
        <rFont val="Calibri"/>
        <family val="2"/>
        <scheme val="minor"/>
      </rPr>
      <t>Consultanţă</t>
    </r>
    <r>
      <rPr>
        <sz val="9"/>
        <rFont val="Calibri"/>
        <family val="2"/>
        <scheme val="minor"/>
      </rPr>
      <t>,  cuprinde cheltuieli efectuate pentru: 
a.	plata serviciilor de consultanţă la elaborarea cererii de finantare si a tuturor studiilor necesare intocmirii acesteia;
b.	plata serviciilor de consultanţă în domeniul managementului proiectului ;
c.	serviciile de consultanţă în scopul elaborării documentaţiei de atribuire şi/sau aplicării procedurilor de atribuire a contractelor de achiziţie publică, dacă este cazul.</t>
    </r>
  </si>
  <si>
    <r>
      <rPr>
        <b/>
        <u/>
        <sz val="9"/>
        <rFont val="Calibri"/>
        <family val="2"/>
        <scheme val="minor"/>
      </rPr>
      <t>Obţinere avize, acorduri, autorizaţii</t>
    </r>
    <r>
      <rPr>
        <sz val="9"/>
        <rFont val="Calibri"/>
        <family val="2"/>
        <scheme val="minor"/>
      </rPr>
      <t xml:space="preserve">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r>
  </si>
  <si>
    <r>
      <rPr>
        <b/>
        <u/>
        <sz val="9"/>
        <rFont val="Calibri"/>
        <family val="2"/>
        <scheme val="minor"/>
      </rPr>
      <t xml:space="preserve"> Proiectare şi inginerie</t>
    </r>
    <r>
      <rPr>
        <sz val="9"/>
        <rFont val="Calibri"/>
        <family val="2"/>
        <scheme val="minor"/>
      </rPr>
      <t xml:space="preserve">
a. studiu de fezabilitate/documentaţie de avizare a lucrărilor de intervenţii şi deviz general;
b. expertizare tehnică a construcțiilor existente, a structurilor și/sau, după caz, a proiectelor tehnice, inclusiv întocmirea de către expertul tehnic a raportului de expertiză, 
c.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
</t>
    </r>
  </si>
  <si>
    <r>
      <t xml:space="preserve"> </t>
    </r>
    <r>
      <rPr>
        <b/>
        <sz val="9"/>
        <rFont val="Calibri"/>
        <family val="2"/>
        <scheme val="minor"/>
      </rPr>
      <t>Construcţii şi instalaţ</t>
    </r>
    <r>
      <rPr>
        <sz val="9"/>
        <rFont val="Calibri"/>
        <family val="2"/>
        <scheme val="minor"/>
      </rPr>
      <t xml:space="preserve">ii: Se includ cheltuielile efectuate pentru realizarea activitatii de baza, asa cum este detaliata in sectiunea 5.2.3 din Ghid, respectiv activitatile eligibile specifice detaliate la sectiunea 5.2.2 din Ghid. 
</t>
    </r>
  </si>
  <si>
    <t xml:space="preserve">Se cuprind cheltuielile pentru achiziţionarea utilajelor şi echipamentelor tehnologice, precum şi a celor incluse în instalaţiile funcţionale, inclusiv cheltuielile aferente montajului utilajelor tehnologice şi al utilajelor incluse în instalaţiile funcţionale, inclusiv reţelele aferente necesare funcţionării acestora.
Se includ cheltuielile pentru achiziţionarea utilajelor şi echipamentelor care nu necesită montaj, precum şi a echipamentelor şi a echipamentelor de transport tehnologic.
Se cuprind cheltuielile pentru procurarea de bunuri care, conform legii, intră în categoria mijloacelor fixe, necesare implementarii proiectului şi respectă prevederile contractului de finanţare.                                                                                                </t>
  </si>
  <si>
    <t xml:space="preserve">Dotări (se includ utilaje, echipamente tehnologice şi funcţionale cu si fara montaj, dotari) </t>
  </si>
  <si>
    <t xml:space="preserve">Se cuprind cheltuielile constând în lucrări de construcţii şi/sau dotari/echipamente, pe amplasamentul infrastructurii, în limita a 15 % din valoarea totală eligibilă a proiectului. </t>
  </si>
  <si>
    <r>
      <rPr>
        <b/>
        <u/>
        <sz val="9"/>
        <rFont val="Calibri"/>
        <family val="2"/>
        <scheme val="minor"/>
      </rPr>
      <t>Construcţii, instalaţii si dotari - cheltuieli conexe investitiei de baza</t>
    </r>
    <r>
      <rPr>
        <sz val="9"/>
        <rFont val="Calibri"/>
        <family val="2"/>
        <scheme val="minor"/>
      </rPr>
      <t xml:space="preserve">
Se includ cheltuielile efectuate pentru realizarea activitatilor conexe (auxiliare) investitiei de baza, asa cum sunt detaliate in sectiunea 5.2.2 din Ghid. 
</t>
    </r>
  </si>
  <si>
    <r>
      <rPr>
        <b/>
        <u/>
        <sz val="9"/>
        <rFont val="Calibri"/>
        <family val="2"/>
        <scheme val="minor"/>
      </rPr>
      <t xml:space="preserve"> Organizare de şantier
 Lucrări de construcţii şi instalaţii aferente organizării de şantier</t>
    </r>
    <r>
      <rPr>
        <sz val="9"/>
        <rFont val="Calibri"/>
        <family val="2"/>
        <scheme val="minor"/>
      </rPr>
      <t xml:space="preserve">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“Amenajări pentru protecţia mediului şi aducerea la starea iniţială”,
n.	cheltuielile aferente construcțiilor provizorii pentru protecția civilă. </t>
    </r>
  </si>
  <si>
    <r>
      <t xml:space="preserve"> </t>
    </r>
    <r>
      <rPr>
        <b/>
        <u/>
        <sz val="9"/>
        <rFont val="Calibri"/>
        <family val="2"/>
        <scheme val="minor"/>
      </rPr>
      <t>Cheltuieli conexe organizării de şantier</t>
    </r>
    <r>
      <rPr>
        <sz val="9"/>
        <rFont val="Calibri"/>
        <family val="2"/>
        <scheme val="minor"/>
      </rPr>
      <t xml:space="preserve">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“Amenajări pentru protecţia mediului şi aducerea la starea iniţială”.
l.	costul energiei electrice și al apei consumate în incinta organizării de şantier pe durata de execuţie a lucrărilor.
m.	paza șantierului</t>
    </r>
  </si>
  <si>
    <r>
      <rPr>
        <b/>
        <u/>
        <sz val="9"/>
        <rFont val="Calibri"/>
        <family val="2"/>
        <scheme val="minor"/>
      </rPr>
      <t xml:space="preserve">Comisioane, cote si taxe </t>
    </r>
    <r>
      <rPr>
        <sz val="9"/>
        <rFont val="Calibri"/>
        <family val="2"/>
        <scheme val="minor"/>
      </rPr>
      <t xml:space="preserv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r>
  </si>
  <si>
    <r>
      <t xml:space="preserve">  </t>
    </r>
    <r>
      <rPr>
        <b/>
        <u/>
        <sz val="9"/>
        <rFont val="Calibri"/>
        <family val="2"/>
        <scheme val="minor"/>
      </rPr>
      <t>Cheltuieli diverse şi neprevăzute</t>
    </r>
    <r>
      <rPr>
        <sz val="9"/>
        <rFont val="Calibri"/>
        <family val="2"/>
        <scheme val="minor"/>
      </rPr>
      <t xml:space="preserve">
Cheltuielile diverse și neprevăzute vor fi folosite în conformitate cu legislația în domeniul achizițiilor ce face referire la modificările contractuale.
</t>
    </r>
  </si>
  <si>
    <t>Se consideră eligibile dacă sunt detaliate corespunzător prin documente justificative şi doar în limita a 10% din valoarea eligibilă a cheltuielilor eligibile cuprinse la capitolele 1, 2 și 4.</t>
  </si>
  <si>
    <r>
      <t xml:space="preserve">
</t>
    </r>
    <r>
      <rPr>
        <b/>
        <u/>
        <sz val="9"/>
        <rFont val="Calibri"/>
        <family val="2"/>
        <scheme val="minor"/>
      </rPr>
      <t>Cheltuieli cu activitățile obligatorii de informare și publicitate aferente proiectului</t>
    </r>
    <r>
      <rPr>
        <sz val="9"/>
        <rFont val="Calibri"/>
        <family val="2"/>
        <scheme val="minor"/>
      </rPr>
      <t>. Sunt eligibile în conformitate cu prevederile contractului de finanţare, în limita a 10000 lei (inclusiv TVA).</t>
    </r>
  </si>
  <si>
    <r>
      <rPr>
        <b/>
        <u/>
        <sz val="9"/>
        <rFont val="Calibri"/>
        <family val="2"/>
        <scheme val="minor"/>
      </rPr>
      <t>Notă</t>
    </r>
    <r>
      <rPr>
        <b/>
        <sz val="9"/>
        <rFont val="Calibri"/>
        <family val="2"/>
        <scheme val="minor"/>
      </rPr>
      <t>: Cheltuielile aferente măsurilor conexe se vor încadra în categoria cheltuielilor conexe, conform prevederilor din ghid.</t>
    </r>
  </si>
  <si>
    <t>Limitele procentuale prevăzute pentru anumite categorii de cheltuieli se aplică la valoarea cheltuielilor incluse în bugetul proiectului la data semnării contractului de finanțare.</t>
  </si>
  <si>
    <t>PROGRAMUL REGIONAL SUD-VEST OLTENIA 2021-2027</t>
  </si>
  <si>
    <t>OBIECTIV DE POLITICA 5: O EUROPĂ MAI APROAPE DE CETĂȚENI PRIN PROMOVAREA DEZVOLTĂRII SUSTENABILE ȘI INTEGRATE A TUTUROR TIPURILOR DE TERITORII ȘI A INIȚIATIVELOR LOCALE</t>
  </si>
  <si>
    <t>PRIORITATEA 7: DEZVOLTARE TERITORIALĂ SUSTENABILĂ</t>
  </si>
  <si>
    <t>7. Cheltuieli aferente marjei de buget și pentru constiuirea rezervei de implementare pentru ajustarea de preț</t>
  </si>
  <si>
    <t>Cheltuieli aferente marjei de buget și pentru constiuirea rezervei de implementare pentru ajustarea de preț</t>
  </si>
  <si>
    <t>7.1 Cheltuieli aferente marjei de buget
 7.2 Cheltuieli pentru constiuirea rezervei de implementare pentru ajustarea de preț</t>
  </si>
  <si>
    <t>CAPITOLUL 7 Cheltuieli aferente marjei de buget și pentru constiuirea rezervei de implementare pentru ajustarea de preț</t>
  </si>
  <si>
    <t xml:space="preserve">Cheltuieli aferente marjei de buget </t>
  </si>
  <si>
    <t>7.2</t>
  </si>
  <si>
    <t>Cheltuieli pentru constiuirea rezervei de implementare pentru ajustarea de preț</t>
  </si>
  <si>
    <t>Total capitol 7</t>
  </si>
  <si>
    <t>CAP 7</t>
  </si>
  <si>
    <t xml:space="preserve">3.8.1. Asistenţă tehnică din partea proiectantului
3.8.2. Dirigenţie de şantier/supervizare
3.8.3 coordonator în materie de securitate și sănătate
</t>
  </si>
  <si>
    <t>3.8.3.coordonator în materie de Securitate și sănătate</t>
  </si>
  <si>
    <t xml:space="preserve">7.1 Cheltuieli aferente marjei de buget </t>
  </si>
  <si>
    <t>Cap 7 Cheltuieli aferente marjei de buget și pentru constiuirea rezervei de implementare pentru ajustarea de preț</t>
  </si>
  <si>
    <t xml:space="preserve">CAP 7  - 7.1 Cheltuieli aferente marjei de buget </t>
  </si>
  <si>
    <t>7.2 Cheltuieli pentru constiuirea rezervei de implementare pentru ajustarea de preț</t>
  </si>
  <si>
    <t>CAP 7 - 7.2 Cheltuieli pentru constiuirea rezervei de implementare pentru ajustarea de preț</t>
  </si>
  <si>
    <t>Marja buget</t>
  </si>
  <si>
    <t>7.1 Marja buget</t>
  </si>
  <si>
    <t>7.2 Rezerva implementare</t>
  </si>
  <si>
    <t>Rezerva implementare</t>
  </si>
  <si>
    <t>Marja buget/rezerva implementare</t>
  </si>
  <si>
    <t>3.8.1. Asistenţă tehnică din partea proiectantului
3.8.2. Dirigenţie de şantier/supervizare
3.8.3 Coordonator sanatate si securitate</t>
  </si>
  <si>
    <r>
      <rPr>
        <b/>
        <u/>
        <sz val="9"/>
        <rFont val="Calibri"/>
        <family val="2"/>
        <scheme val="minor"/>
      </rPr>
      <t>Asistenţă tehnică</t>
    </r>
    <r>
      <rPr>
        <sz val="9"/>
        <rFont val="Calibri"/>
        <family val="2"/>
        <scheme val="minor"/>
      </rPr>
      <t>, cuprinde cheltuielile efectuate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                                                                                                                                             c) Coordonator sanatate si securitate</t>
    </r>
  </si>
  <si>
    <t>3.8.3</t>
  </si>
  <si>
    <t>Coordonator santate si securitate</t>
  </si>
  <si>
    <t>• Pentru marja de buget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Această cheltuială este eligibilă doar pentru proiectele depuse la nivel de SF/ DALI. Vor fi finantate exclusiv  diferenţe de costuri determinate de lucrările care pot apărea pe parcursul elaborarii proiectului tehnic ca urmare a completării sau optimizării soluţiilor tehnice stabilite la fazele anterioare (SF/ DALI).
• Pentru rezerva de implementare pentru ajustarea de preț (subcapitolul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Vor fi finantate exclusiv ajustarile de pret.</t>
  </si>
  <si>
    <t>”SPRIJIN PENTRU DEZVOLTARE  INTEGRATĂ”</t>
  </si>
  <si>
    <t>OBIECTIV SPECIFIC 5.2: PPROMOVAREA DEZVOLTĂRII INTEGRATE ȘI INCLUZIVE ÎN DOMENIUL SOCIAL, ECONOMIC ȘI AL MEDIULUI, PRECUM ȘI A CULTURII, A PATRIMONIULUI NATURAL, A TURISMULUI SUSTENABIL ȘI A SECURITĂȚII ÎN ALTE ZONE DECÂT CELE URBANE</t>
  </si>
  <si>
    <t>APELUL DE PROIECTE: PR SV/RURAL/1/7/5.2B/2024</t>
  </si>
  <si>
    <r>
      <rPr>
        <b/>
        <sz val="11"/>
        <color theme="1"/>
        <rFont val="Calibri"/>
        <family val="2"/>
        <scheme val="minor"/>
      </rPr>
      <t>PROGRAM: Programul Regional Sud-Vest Oltenia 2021-2027 
OBIECTIV DE POLITICĂ</t>
    </r>
    <r>
      <rPr>
        <sz val="10"/>
        <rFont val="Calibri"/>
        <family val="2"/>
        <charset val="238"/>
      </rPr>
      <t xml:space="preserve">: 
</t>
    </r>
    <r>
      <rPr>
        <b/>
        <sz val="11"/>
        <color theme="1"/>
        <rFont val="Calibri"/>
        <family val="2"/>
        <scheme val="minor"/>
      </rPr>
      <t xml:space="preserve">PRIORITATE </t>
    </r>
    <r>
      <rPr>
        <sz val="10"/>
        <rFont val="Calibri"/>
        <family val="2"/>
        <charset val="238"/>
      </rPr>
      <t xml:space="preserve">: 
</t>
    </r>
    <r>
      <rPr>
        <b/>
        <sz val="11"/>
        <color theme="1"/>
        <rFont val="Calibri"/>
        <family val="2"/>
        <scheme val="minor"/>
      </rPr>
      <t>OBIECTIV SPECIFIC</t>
    </r>
    <r>
      <rPr>
        <sz val="10"/>
        <rFont val="Calibri"/>
        <family val="2"/>
        <charset val="238"/>
      </rPr>
      <t xml:space="preserve">: 
</t>
    </r>
    <r>
      <rPr>
        <b/>
        <sz val="11"/>
        <color theme="1"/>
        <rFont val="Calibri"/>
        <family val="2"/>
        <scheme val="minor"/>
      </rPr>
      <t>Apel Nr. SMIS</t>
    </r>
  </si>
  <si>
    <t xml:space="preserve">CATEGORIE CHELTUIELI </t>
  </si>
  <si>
    <t>Tip de cheltuiala (directa/ indirecta)</t>
  </si>
  <si>
    <r>
      <t xml:space="preserve">Valoare </t>
    </r>
    <r>
      <rPr>
        <b/>
        <sz val="9"/>
        <rFont val="Calibri"/>
        <family val="2"/>
        <scheme val="minor"/>
      </rPr>
      <t xml:space="preserve">eligibilă al proiectului, incl. TVA eligibil, din care: </t>
    </r>
  </si>
  <si>
    <t>TVA, din care</t>
  </si>
  <si>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</si>
  <si>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</si>
  <si>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t xml:space="preserve">Total </t>
  </si>
  <si>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</si>
  <si>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Valoarea eligibilă nerambursabilă  din bugetul național</t>
  </si>
  <si>
    <t xml:space="preserve">Valoare cofinanțare eligibilă  beneficiar </t>
  </si>
  <si>
    <t>3= 4+5+6</t>
  </si>
  <si>
    <t>7=8+9</t>
  </si>
  <si>
    <t>11=3+10</t>
  </si>
  <si>
    <t>1.Pe categorii de cheltuieli</t>
  </si>
  <si>
    <t>1.1. Total cheltuieli Directe</t>
  </si>
  <si>
    <t>1.2. Total cheltuieli Indirecte</t>
  </si>
  <si>
    <t>TOTAL CHELTUIELI care se încadrează în prevederile art. 25 din Regulamentul (UE) nr. 1.060/2021</t>
  </si>
  <si>
    <t>2. Per partener, dacă este cazul</t>
  </si>
  <si>
    <t>2.1. TOTAL Lider de parteneriat:</t>
  </si>
  <si>
    <t>2.2. TOTAL PARTENER 1</t>
  </si>
  <si>
    <t>.....</t>
  </si>
  <si>
    <t>2.n. TOTAL PARTENER x</t>
  </si>
  <si>
    <r>
      <t xml:space="preserve"> Totalul cheltuielilor enumerate mai jos </t>
    </r>
    <r>
      <rPr>
        <b/>
        <u/>
        <sz val="9"/>
        <rFont val="Calibri"/>
        <family val="2"/>
        <scheme val="minor"/>
      </rPr>
      <t>sunt eligibile în limita a 15 % din valoarea eligibila a cheltuielilor aferente activitatilor de baza</t>
    </r>
    <r>
      <rPr>
        <b/>
        <sz val="9"/>
        <rFont val="Calibri"/>
        <family val="2"/>
        <scheme val="minor"/>
      </rPr>
      <t>:
 • Reabilitarea/modernizarea căilor de acces (rutier) direct către obiectivele de patrimoniu sau către elementele din sit reabilitate, fără creșterea capacității de transport, sau pentru asigurarea deplasării pietonale sau cu bicicleta;
• Realibilitarea/modernizarea de parcări pentru autovehicule de transport colectiv; 
• Realibilitarea/modernizarea de parcări pentru mijloace de transport individuale care să nu conducă la creșterea capacității de parcare;
• Amenajarea de standuri de biciclete;
• Amenajarea / marcarea de trasee turistice / itinerarii culturale la obiectivele de patrimoniu reabilitate</t>
    </r>
  </si>
  <si>
    <t>4.1 Construcţii şi instalaţii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</si>
</sst>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_-* #,##0.00_-;\-* #,##0.00_-;_-* &quot;-&quot;??_-;_-@_-"/>
  </numFmts>
  <fonts count="76" x14ac:knownFonts="1">
    <font>
      <sz val="10"/>
      <name val="Calibri"/>
      <family val="2"/>
      <charset val="238"/>
    </font>
    <font>
      <sz val="11"/>
      <color theme="1"/>
      <name val="Calibri"/>
      <family val="2"/>
      <scheme val="minor"/>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11"/>
      <color theme="1"/>
      <name val="Arial Narrow"/>
      <family val="2"/>
    </font>
    <font>
      <i/>
      <sz val="11"/>
      <color theme="1"/>
      <name val="Arial Narrow"/>
      <family val="2"/>
    </font>
    <font>
      <i/>
      <sz val="11"/>
      <name val="Arial Narrow"/>
      <family val="2"/>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sz val="9"/>
      <color theme="0" tint="-0.14999847407452621"/>
      <name val="Calibri"/>
      <family val="2"/>
      <scheme val="minor"/>
    </font>
    <font>
      <b/>
      <sz val="8"/>
      <color rgb="FFFF0000"/>
      <name val="Calibri"/>
      <family val="2"/>
      <scheme val="minor"/>
    </font>
    <font>
      <sz val="11"/>
      <name val="Calibri"/>
      <family val="2"/>
      <scheme val="minor"/>
    </font>
    <font>
      <u/>
      <sz val="10"/>
      <color theme="10"/>
      <name val="Calibri"/>
      <family val="2"/>
      <charset val="238"/>
    </font>
    <font>
      <b/>
      <sz val="9"/>
      <color theme="1" tint="0.249977111117893"/>
      <name val="Calibri"/>
      <family val="2"/>
      <scheme val="minor"/>
    </font>
    <font>
      <b/>
      <sz val="9"/>
      <color theme="4" tint="0.39997558519241921"/>
      <name val="Calibri"/>
      <family val="2"/>
      <charset val="238"/>
      <scheme val="minor"/>
    </font>
    <font>
      <b/>
      <sz val="9"/>
      <color theme="1"/>
      <name val="Calibri"/>
      <family val="2"/>
      <charset val="238"/>
      <scheme val="minor"/>
    </font>
    <font>
      <b/>
      <u/>
      <sz val="10"/>
      <color theme="1"/>
      <name val="Calibri"/>
      <family val="2"/>
      <charset val="238"/>
    </font>
    <font>
      <sz val="9"/>
      <color theme="1"/>
      <name val="Calibri"/>
      <family val="2"/>
      <charset val="238"/>
      <scheme val="minor"/>
    </font>
    <font>
      <b/>
      <u/>
      <sz val="9"/>
      <color theme="1"/>
      <name val="Calibri"/>
      <family val="2"/>
      <scheme val="minor"/>
    </font>
    <font>
      <b/>
      <u/>
      <sz val="9"/>
      <name val="Calibri"/>
      <family val="2"/>
      <scheme val="minor"/>
    </font>
    <font>
      <b/>
      <sz val="10"/>
      <name val="Calibri"/>
      <family val="2"/>
    </font>
    <font>
      <sz val="10"/>
      <name val="Calibri"/>
      <family val="2"/>
    </font>
    <font>
      <b/>
      <sz val="10"/>
      <name val="Calibri"/>
      <family val="2"/>
      <charset val="238"/>
      <scheme val="minor"/>
    </font>
    <font>
      <sz val="11"/>
      <name val="Calibri"/>
      <family val="2"/>
    </font>
    <font>
      <b/>
      <sz val="11"/>
      <color theme="1"/>
      <name val="Calibri"/>
      <family val="2"/>
      <scheme val="minor"/>
    </font>
    <font>
      <b/>
      <sz val="11"/>
      <color indexed="8"/>
      <name val="Calibri"/>
      <family val="2"/>
    </font>
    <font>
      <b/>
      <sz val="9"/>
      <color rgb="FFC00000"/>
      <name val="Calibri"/>
      <family val="2"/>
      <scheme val="minor"/>
    </font>
    <font>
      <b/>
      <i/>
      <sz val="9"/>
      <color rgb="FFC00000"/>
      <name val="Calibri"/>
      <family val="2"/>
      <scheme val="minor"/>
    </font>
    <font>
      <sz val="10"/>
      <color rgb="FF000000"/>
      <name val="Verdana"/>
      <family val="2"/>
      <charset val="238"/>
    </font>
  </fonts>
  <fills count="1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s>
  <borders count="13">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s>
  <cellStyleXfs count="11">
    <xf numFmtId="0" fontId="0" fillId="0" borderId="0"/>
    <xf numFmtId="0" fontId="5" fillId="0" borderId="0"/>
    <xf numFmtId="0" fontId="4" fillId="0" borderId="0"/>
    <xf numFmtId="9" fontId="6" fillId="0" borderId="0" applyFont="0" applyFill="0" applyBorder="0" applyAlignment="0" applyProtection="0"/>
    <xf numFmtId="0" fontId="3" fillId="0" borderId="0"/>
    <xf numFmtId="9" fontId="7" fillId="0" borderId="0" applyFont="0" applyFill="0" applyBorder="0" applyAlignment="0" applyProtection="0"/>
    <xf numFmtId="0" fontId="10" fillId="5" borderId="0" applyNumberFormat="0" applyBorder="0" applyAlignment="0" applyProtection="0"/>
    <xf numFmtId="0" fontId="59" fillId="0" borderId="0" applyNumberFormat="0" applyFill="0" applyBorder="0" applyAlignment="0" applyProtection="0"/>
    <xf numFmtId="0" fontId="2" fillId="0" borderId="0"/>
    <xf numFmtId="0" fontId="1" fillId="0" borderId="0"/>
    <xf numFmtId="165" fontId="7" fillId="0" borderId="0" applyFont="0" applyFill="0" applyBorder="0" applyAlignment="0" applyProtection="0"/>
  </cellStyleXfs>
  <cellXfs count="497">
    <xf numFmtId="0" fontId="0" fillId="0" borderId="0" xfId="0"/>
    <xf numFmtId="0" fontId="12" fillId="0" borderId="3" xfId="1" applyFont="1" applyBorder="1" applyAlignment="1">
      <alignment vertical="top" wrapText="1"/>
    </xf>
    <xf numFmtId="0" fontId="12" fillId="0" borderId="3" xfId="1" applyFont="1" applyBorder="1" applyAlignment="1">
      <alignment horizontal="center" vertical="top" wrapText="1"/>
    </xf>
    <xf numFmtId="0" fontId="13" fillId="0" borderId="3" xfId="1" applyFont="1" applyBorder="1" applyAlignment="1">
      <alignment vertical="top" wrapText="1"/>
    </xf>
    <xf numFmtId="4" fontId="12" fillId="0" borderId="3" xfId="1" applyNumberFormat="1" applyFont="1" applyBorder="1" applyAlignment="1">
      <alignment horizontal="right" vertical="top"/>
    </xf>
    <xf numFmtId="4" fontId="13" fillId="0" borderId="3" xfId="1" applyNumberFormat="1" applyFont="1" applyBorder="1" applyAlignment="1">
      <alignment horizontal="right" vertical="top"/>
    </xf>
    <xf numFmtId="0" fontId="9" fillId="3" borderId="3" xfId="0" applyFont="1" applyFill="1" applyBorder="1" applyAlignment="1">
      <alignment vertical="top" wrapText="1"/>
    </xf>
    <xf numFmtId="0" fontId="13" fillId="0" borderId="0" xfId="1" applyFont="1" applyAlignment="1">
      <alignment vertical="top"/>
    </xf>
    <xf numFmtId="0" fontId="12" fillId="0" borderId="0" xfId="1" applyFont="1" applyAlignment="1">
      <alignment vertical="top"/>
    </xf>
    <xf numFmtId="0" fontId="12" fillId="0" borderId="0" xfId="1" applyFont="1" applyAlignment="1">
      <alignment horizontal="left" vertical="top" wrapText="1"/>
    </xf>
    <xf numFmtId="0" fontId="12" fillId="0" borderId="0" xfId="1" applyFont="1" applyAlignment="1">
      <alignment horizontal="right" vertical="top"/>
    </xf>
    <xf numFmtId="4" fontId="11" fillId="0" borderId="3" xfId="1" applyNumberFormat="1" applyFont="1" applyBorder="1" applyAlignment="1">
      <alignment horizontal="center" vertical="center" wrapText="1"/>
    </xf>
    <xf numFmtId="0" fontId="9" fillId="3" borderId="3" xfId="1" applyFont="1" applyFill="1" applyBorder="1" applyAlignment="1">
      <alignment vertical="top" wrapText="1"/>
    </xf>
    <xf numFmtId="4" fontId="9" fillId="3" borderId="3" xfId="1" applyNumberFormat="1" applyFont="1" applyFill="1" applyBorder="1" applyAlignment="1">
      <alignment horizontal="right" vertical="top"/>
    </xf>
    <xf numFmtId="4" fontId="9" fillId="3" borderId="3" xfId="1" applyNumberFormat="1" applyFont="1" applyFill="1" applyBorder="1" applyAlignment="1" applyProtection="1">
      <alignment horizontal="right" vertical="top"/>
      <protection locked="0"/>
    </xf>
    <xf numFmtId="0" fontId="11" fillId="3" borderId="3" xfId="1" applyFont="1" applyFill="1" applyBorder="1" applyAlignment="1">
      <alignment horizontal="right" vertical="top" wrapText="1"/>
    </xf>
    <xf numFmtId="4" fontId="11" fillId="3" borderId="3" xfId="1" applyNumberFormat="1" applyFont="1" applyFill="1" applyBorder="1" applyAlignment="1">
      <alignment horizontal="right" vertical="top"/>
    </xf>
    <xf numFmtId="0" fontId="13" fillId="3" borderId="0" xfId="1" applyFont="1" applyFill="1" applyAlignment="1">
      <alignment vertical="top"/>
    </xf>
    <xf numFmtId="0" fontId="9" fillId="0" borderId="0" xfId="0" applyFont="1" applyAlignment="1">
      <alignment vertical="top"/>
    </xf>
    <xf numFmtId="0" fontId="13" fillId="0" borderId="0" xfId="1" applyFont="1" applyAlignment="1">
      <alignment vertical="top" wrapText="1"/>
    </xf>
    <xf numFmtId="4" fontId="13" fillId="0" borderId="0" xfId="1" applyNumberFormat="1" applyFont="1" applyAlignment="1">
      <alignment horizontal="right" vertical="top"/>
    </xf>
    <xf numFmtId="0" fontId="12" fillId="0" borderId="0" xfId="1" applyFont="1" applyAlignment="1">
      <alignment vertical="top" wrapText="1"/>
    </xf>
    <xf numFmtId="0" fontId="11" fillId="7" borderId="3" xfId="1" applyFont="1" applyFill="1" applyBorder="1" applyAlignment="1">
      <alignment horizontal="right" vertical="top" wrapText="1"/>
    </xf>
    <xf numFmtId="4" fontId="11" fillId="7" borderId="3" xfId="1" applyNumberFormat="1" applyFont="1" applyFill="1" applyBorder="1" applyAlignment="1">
      <alignment horizontal="right" vertical="top"/>
    </xf>
    <xf numFmtId="0" fontId="11" fillId="4" borderId="3" xfId="1" applyFont="1" applyFill="1" applyBorder="1" applyAlignment="1">
      <alignment horizontal="right" vertical="top" wrapText="1"/>
    </xf>
    <xf numFmtId="4" fontId="11" fillId="4" borderId="3" xfId="1" applyNumberFormat="1" applyFont="1" applyFill="1" applyBorder="1" applyAlignment="1">
      <alignment horizontal="right" vertical="top"/>
    </xf>
    <xf numFmtId="0" fontId="13" fillId="0" borderId="0" xfId="1" applyFont="1" applyAlignment="1" applyProtection="1">
      <alignment vertical="top"/>
      <protection hidden="1"/>
    </xf>
    <xf numFmtId="0" fontId="9" fillId="0" borderId="0" xfId="1" applyFont="1" applyAlignment="1" applyProtection="1">
      <alignment vertical="top"/>
      <protection hidden="1"/>
    </xf>
    <xf numFmtId="0" fontId="13" fillId="0" borderId="3" xfId="1" applyFont="1" applyBorder="1" applyAlignment="1">
      <alignment vertical="top"/>
    </xf>
    <xf numFmtId="0" fontId="13" fillId="0" borderId="3" xfId="1" applyFont="1" applyBorder="1" applyAlignment="1">
      <alignment horizontal="center" vertical="top"/>
    </xf>
    <xf numFmtId="0" fontId="12" fillId="0" borderId="3" xfId="1" applyFont="1" applyBorder="1" applyAlignment="1">
      <alignment horizontal="center" vertical="top"/>
    </xf>
    <xf numFmtId="0" fontId="13" fillId="3" borderId="3" xfId="1" applyFont="1" applyFill="1" applyBorder="1" applyAlignment="1">
      <alignment horizontal="center" vertical="top"/>
    </xf>
    <xf numFmtId="0" fontId="12" fillId="0" borderId="3" xfId="1" applyFont="1" applyBorder="1" applyAlignment="1" applyProtection="1">
      <alignment horizontal="center" vertical="top"/>
      <protection hidden="1"/>
    </xf>
    <xf numFmtId="0" fontId="11" fillId="0" borderId="3" xfId="1" applyFont="1" applyBorder="1" applyAlignment="1" applyProtection="1">
      <alignment horizontal="center" vertical="top"/>
      <protection hidden="1"/>
    </xf>
    <xf numFmtId="4" fontId="13" fillId="0" borderId="0" xfId="1" applyNumberFormat="1" applyFont="1" applyAlignment="1">
      <alignment vertical="top"/>
    </xf>
    <xf numFmtId="0" fontId="9" fillId="0" borderId="0" xfId="0" applyFont="1"/>
    <xf numFmtId="0" fontId="9" fillId="3" borderId="0" xfId="0" applyFont="1" applyFill="1"/>
    <xf numFmtId="0" fontId="13" fillId="3" borderId="0" xfId="0" applyFont="1" applyFill="1" applyProtection="1">
      <protection locked="0"/>
    </xf>
    <xf numFmtId="0" fontId="13" fillId="3" borderId="0" xfId="0" applyFont="1" applyFill="1" applyAlignment="1" applyProtection="1">
      <alignment horizontal="center" vertical="center"/>
      <protection locked="0"/>
    </xf>
    <xf numFmtId="0" fontId="9" fillId="0" borderId="0" xfId="0" applyFont="1" applyProtection="1">
      <protection locked="0"/>
    </xf>
    <xf numFmtId="0" fontId="9" fillId="3" borderId="0" xfId="0" applyFont="1" applyFill="1" applyProtection="1">
      <protection locked="0"/>
    </xf>
    <xf numFmtId="0" fontId="16" fillId="0" borderId="0" xfId="0" applyFont="1"/>
    <xf numFmtId="0" fontId="16" fillId="0" borderId="0" xfId="0" applyFont="1" applyAlignment="1">
      <alignment horizontal="center" vertical="center"/>
    </xf>
    <xf numFmtId="0" fontId="9" fillId="0" borderId="0" xfId="0" applyFont="1" applyAlignment="1">
      <alignment vertical="top" wrapText="1"/>
    </xf>
    <xf numFmtId="0" fontId="9" fillId="0" borderId="0" xfId="0" applyFont="1" applyAlignment="1">
      <alignment horizontal="center" vertical="top" wrapText="1"/>
    </xf>
    <xf numFmtId="0" fontId="16" fillId="0" borderId="3" xfId="0" applyFont="1" applyBorder="1" applyAlignment="1">
      <alignment vertical="top" wrapText="1"/>
    </xf>
    <xf numFmtId="0" fontId="16" fillId="0" borderId="0" xfId="0" applyFont="1" applyAlignment="1">
      <alignment horizontal="center"/>
    </xf>
    <xf numFmtId="0" fontId="16" fillId="3" borderId="0" xfId="0" applyFont="1" applyFill="1"/>
    <xf numFmtId="0" fontId="16" fillId="0" borderId="3" xfId="0" applyFont="1" applyBorder="1"/>
    <xf numFmtId="0" fontId="23" fillId="0" borderId="0" xfId="0" applyFont="1"/>
    <xf numFmtId="0" fontId="23" fillId="0" borderId="0" xfId="0" applyFont="1" applyAlignment="1">
      <alignment horizontal="center"/>
    </xf>
    <xf numFmtId="0" fontId="24" fillId="12" borderId="3" xfId="0" applyFont="1" applyFill="1" applyBorder="1" applyAlignment="1">
      <alignment horizontal="center" vertical="center" wrapText="1"/>
    </xf>
    <xf numFmtId="0" fontId="22" fillId="13" borderId="3" xfId="0" applyFont="1" applyFill="1" applyBorder="1" applyAlignment="1">
      <alignment horizontal="center" vertical="center" wrapText="1"/>
    </xf>
    <xf numFmtId="0" fontId="23" fillId="0" borderId="3" xfId="0" applyFont="1" applyBorder="1" applyAlignment="1">
      <alignment horizontal="center"/>
    </xf>
    <xf numFmtId="0" fontId="16" fillId="4" borderId="3" xfId="0" applyFont="1" applyFill="1" applyBorder="1"/>
    <xf numFmtId="4" fontId="16" fillId="4" borderId="3" xfId="0" applyNumberFormat="1" applyFont="1" applyFill="1" applyBorder="1"/>
    <xf numFmtId="0" fontId="16" fillId="14" borderId="3" xfId="0" applyFont="1" applyFill="1" applyBorder="1" applyAlignment="1">
      <alignment vertical="top" wrapText="1"/>
    </xf>
    <xf numFmtId="0" fontId="16" fillId="3" borderId="3" xfId="0" applyFont="1" applyFill="1" applyBorder="1" applyAlignment="1">
      <alignment vertical="top" wrapText="1"/>
    </xf>
    <xf numFmtId="4" fontId="16" fillId="0" borderId="3" xfId="0" applyNumberFormat="1" applyFont="1" applyBorder="1"/>
    <xf numFmtId="0" fontId="15" fillId="0" borderId="0" xfId="0" applyFont="1"/>
    <xf numFmtId="0" fontId="15" fillId="0" borderId="3" xfId="0" applyFont="1" applyBorder="1" applyAlignment="1">
      <alignment vertical="top" wrapText="1"/>
    </xf>
    <xf numFmtId="0" fontId="15" fillId="3" borderId="3" xfId="0" applyFont="1" applyFill="1" applyBorder="1"/>
    <xf numFmtId="0" fontId="15" fillId="3" borderId="0" xfId="0" applyFont="1" applyFill="1"/>
    <xf numFmtId="4" fontId="23" fillId="0" borderId="3" xfId="0" applyNumberFormat="1" applyFont="1" applyBorder="1" applyAlignment="1">
      <alignment vertical="top" wrapText="1"/>
    </xf>
    <xf numFmtId="0" fontId="16" fillId="0" borderId="3" xfId="0" applyFont="1" applyBorder="1" applyAlignment="1">
      <alignment horizontal="center"/>
    </xf>
    <xf numFmtId="0" fontId="25" fillId="0" borderId="3" xfId="1" applyFont="1" applyBorder="1" applyAlignment="1">
      <alignment horizontal="center" vertical="top"/>
    </xf>
    <xf numFmtId="0" fontId="25" fillId="3" borderId="3" xfId="0" applyFont="1" applyFill="1" applyBorder="1"/>
    <xf numFmtId="0" fontId="25" fillId="15" borderId="3" xfId="0" applyFont="1" applyFill="1" applyBorder="1"/>
    <xf numFmtId="0" fontId="22" fillId="15" borderId="3" xfId="0" applyFont="1" applyFill="1" applyBorder="1"/>
    <xf numFmtId="0" fontId="16" fillId="15" borderId="3" xfId="0" applyFont="1" applyFill="1" applyBorder="1"/>
    <xf numFmtId="0" fontId="15" fillId="3" borderId="3" xfId="0" applyFont="1" applyFill="1" applyBorder="1" applyAlignment="1">
      <alignment horizontal="center"/>
    </xf>
    <xf numFmtId="0" fontId="16" fillId="14" borderId="3" xfId="0" applyFont="1" applyFill="1" applyBorder="1" applyProtection="1">
      <protection locked="0"/>
    </xf>
    <xf numFmtId="0" fontId="16" fillId="14" borderId="3" xfId="0" applyFont="1" applyFill="1" applyBorder="1" applyAlignment="1" applyProtection="1">
      <alignment vertical="top" wrapText="1"/>
      <protection locked="0"/>
    </xf>
    <xf numFmtId="0" fontId="26" fillId="12" borderId="3" xfId="0" applyFont="1" applyFill="1" applyBorder="1" applyAlignment="1">
      <alignment horizontal="center" vertical="center" wrapText="1"/>
    </xf>
    <xf numFmtId="0" fontId="27" fillId="13" borderId="3" xfId="0" applyFont="1" applyFill="1" applyBorder="1" applyAlignment="1">
      <alignment horizontal="center" vertical="center" wrapText="1"/>
    </xf>
    <xf numFmtId="0" fontId="29" fillId="0" borderId="3" xfId="0" applyFont="1" applyBorder="1"/>
    <xf numFmtId="0" fontId="29" fillId="0" borderId="0" xfId="0" applyFont="1"/>
    <xf numFmtId="0" fontId="15" fillId="14" borderId="3" xfId="0" applyFont="1" applyFill="1" applyBorder="1" applyAlignment="1" applyProtection="1">
      <alignment vertical="top" wrapText="1"/>
      <protection locked="0"/>
    </xf>
    <xf numFmtId="0" fontId="25" fillId="3" borderId="0" xfId="0" applyFont="1" applyFill="1"/>
    <xf numFmtId="4" fontId="16" fillId="0" borderId="0" xfId="0" applyNumberFormat="1" applyFont="1"/>
    <xf numFmtId="4" fontId="23" fillId="14" borderId="3" xfId="0" applyNumberFormat="1" applyFont="1" applyFill="1" applyBorder="1" applyAlignment="1" applyProtection="1">
      <alignment vertical="top"/>
      <protection locked="0"/>
    </xf>
    <xf numFmtId="4" fontId="23" fillId="0" borderId="3" xfId="0" applyNumberFormat="1" applyFont="1" applyBorder="1" applyAlignment="1">
      <alignment vertical="top"/>
    </xf>
    <xf numFmtId="4" fontId="28" fillId="0" borderId="3" xfId="0" applyNumberFormat="1" applyFont="1" applyBorder="1" applyAlignment="1">
      <alignment vertical="top"/>
    </xf>
    <xf numFmtId="4" fontId="25" fillId="3" borderId="3" xfId="0" applyNumberFormat="1" applyFont="1" applyFill="1" applyBorder="1" applyAlignment="1">
      <alignment vertical="top"/>
    </xf>
    <xf numFmtId="4" fontId="16" fillId="14" borderId="3" xfId="0" applyNumberFormat="1" applyFont="1" applyFill="1" applyBorder="1" applyAlignment="1" applyProtection="1">
      <alignment vertical="top"/>
      <protection locked="0"/>
    </xf>
    <xf numFmtId="4" fontId="16" fillId="15" borderId="3" xfId="0" applyNumberFormat="1" applyFont="1" applyFill="1" applyBorder="1" applyAlignment="1">
      <alignment vertical="top"/>
    </xf>
    <xf numFmtId="0" fontId="29" fillId="15" borderId="3" xfId="0" applyFont="1" applyFill="1" applyBorder="1" applyAlignment="1">
      <alignment vertical="top"/>
    </xf>
    <xf numFmtId="4" fontId="15" fillId="3" borderId="3" xfId="0" applyNumberFormat="1" applyFont="1" applyFill="1" applyBorder="1" applyAlignment="1">
      <alignment vertical="top"/>
    </xf>
    <xf numFmtId="0" fontId="30" fillId="3" borderId="3" xfId="0" applyFont="1" applyFill="1" applyBorder="1" applyAlignment="1">
      <alignment vertical="top"/>
    </xf>
    <xf numFmtId="0" fontId="16" fillId="3" borderId="3" xfId="0" applyFont="1" applyFill="1" applyBorder="1" applyAlignment="1">
      <alignment vertical="top"/>
    </xf>
    <xf numFmtId="0" fontId="16" fillId="0" borderId="3" xfId="0" applyFont="1" applyBorder="1" applyAlignment="1">
      <alignment vertical="top"/>
    </xf>
    <xf numFmtId="4" fontId="16" fillId="3" borderId="3" xfId="0" applyNumberFormat="1" applyFont="1" applyFill="1" applyBorder="1" applyAlignment="1">
      <alignment vertical="top"/>
    </xf>
    <xf numFmtId="4" fontId="23" fillId="3" borderId="3" xfId="0" applyNumberFormat="1" applyFont="1" applyFill="1" applyBorder="1" applyAlignment="1">
      <alignment vertical="top"/>
    </xf>
    <xf numFmtId="4" fontId="16" fillId="3" borderId="3" xfId="0" applyNumberFormat="1" applyFont="1" applyFill="1" applyBorder="1" applyAlignment="1" applyProtection="1">
      <alignment vertical="top"/>
      <protection locked="0"/>
    </xf>
    <xf numFmtId="4" fontId="28" fillId="3" borderId="3" xfId="0" applyNumberFormat="1" applyFont="1" applyFill="1" applyBorder="1" applyAlignment="1">
      <alignment vertical="top"/>
    </xf>
    <xf numFmtId="4" fontId="16" fillId="0" borderId="3" xfId="0" applyNumberFormat="1" applyFont="1" applyBorder="1" applyAlignment="1">
      <alignment vertical="top"/>
    </xf>
    <xf numFmtId="4" fontId="31" fillId="3" borderId="3" xfId="0" applyNumberFormat="1" applyFont="1" applyFill="1" applyBorder="1" applyAlignment="1">
      <alignment vertical="top"/>
    </xf>
    <xf numFmtId="4" fontId="31" fillId="0" borderId="3" xfId="0" applyNumberFormat="1" applyFont="1" applyBorder="1" applyAlignment="1">
      <alignment vertical="top"/>
    </xf>
    <xf numFmtId="4" fontId="15" fillId="14" borderId="3" xfId="0" applyNumberFormat="1" applyFont="1" applyFill="1" applyBorder="1" applyAlignment="1" applyProtection="1">
      <alignment vertical="top"/>
      <protection locked="0"/>
    </xf>
    <xf numFmtId="4" fontId="15" fillId="0" borderId="3" xfId="0" applyNumberFormat="1" applyFont="1" applyBorder="1" applyAlignment="1">
      <alignment vertical="top"/>
    </xf>
    <xf numFmtId="0" fontId="29" fillId="0" borderId="3" xfId="0" applyFont="1" applyBorder="1" applyAlignment="1">
      <alignment vertical="top"/>
    </xf>
    <xf numFmtId="4" fontId="33" fillId="0" borderId="0" xfId="1" applyNumberFormat="1" applyFont="1" applyAlignment="1">
      <alignment horizontal="right" vertical="top"/>
    </xf>
    <xf numFmtId="0" fontId="19" fillId="0" borderId="3" xfId="0" applyFont="1" applyBorder="1" applyAlignment="1">
      <alignment horizontal="center" vertical="center" wrapText="1"/>
    </xf>
    <xf numFmtId="0" fontId="9" fillId="0" borderId="3" xfId="0" applyFont="1" applyBorder="1" applyAlignment="1">
      <alignment vertical="top" wrapText="1"/>
    </xf>
    <xf numFmtId="0" fontId="21" fillId="0" borderId="3" xfId="0" applyFont="1" applyBorder="1" applyAlignment="1">
      <alignment horizontal="left" vertical="top" wrapText="1"/>
    </xf>
    <xf numFmtId="0" fontId="9" fillId="0" borderId="3" xfId="0" applyFont="1" applyBorder="1" applyAlignment="1">
      <alignment horizontal="center" vertical="top" wrapText="1"/>
    </xf>
    <xf numFmtId="0" fontId="35" fillId="0" borderId="0" xfId="0" applyFont="1" applyAlignment="1">
      <alignment vertical="top" wrapText="1"/>
    </xf>
    <xf numFmtId="0" fontId="8" fillId="0" borderId="0" xfId="0" applyFont="1" applyAlignment="1">
      <alignment horizontal="center" vertical="top" wrapText="1"/>
    </xf>
    <xf numFmtId="0" fontId="36" fillId="0" borderId="10" xfId="0" applyFont="1" applyBorder="1" applyAlignment="1">
      <alignment vertical="top" wrapText="1"/>
    </xf>
    <xf numFmtId="0" fontId="36" fillId="0" borderId="6" xfId="0" applyFont="1" applyBorder="1" applyAlignment="1">
      <alignment horizontal="right" vertical="top" wrapText="1"/>
    </xf>
    <xf numFmtId="0" fontId="35" fillId="0" borderId="6" xfId="0" applyFont="1" applyBorder="1" applyAlignment="1">
      <alignment horizontal="right" vertical="top" wrapText="1"/>
    </xf>
    <xf numFmtId="0" fontId="35" fillId="0" borderId="6" xfId="0" applyFont="1" applyBorder="1" applyAlignment="1">
      <alignment vertical="top" wrapText="1"/>
    </xf>
    <xf numFmtId="0" fontId="35" fillId="0" borderId="1" xfId="0" applyFont="1" applyBorder="1" applyAlignment="1">
      <alignment vertical="top" wrapText="1"/>
    </xf>
    <xf numFmtId="0" fontId="35" fillId="0" borderId="9" xfId="0" applyFont="1" applyBorder="1" applyAlignment="1">
      <alignment vertical="top" wrapText="1"/>
    </xf>
    <xf numFmtId="0" fontId="36" fillId="0" borderId="4" xfId="0" applyFont="1" applyBorder="1" applyAlignment="1">
      <alignment vertical="top" wrapText="1"/>
    </xf>
    <xf numFmtId="0" fontId="36" fillId="0" borderId="0" xfId="0" applyFont="1" applyAlignment="1">
      <alignment horizontal="left" vertical="top" wrapText="1"/>
    </xf>
    <xf numFmtId="0" fontId="34" fillId="3" borderId="0" xfId="0" applyFont="1" applyFill="1" applyAlignment="1">
      <alignment vertical="top" wrapText="1"/>
    </xf>
    <xf numFmtId="0" fontId="34" fillId="3" borderId="0" xfId="0" applyFont="1" applyFill="1" applyAlignment="1">
      <alignment horizontal="center" vertical="top" wrapText="1"/>
    </xf>
    <xf numFmtId="0" fontId="34" fillId="3" borderId="1" xfId="0" applyFont="1" applyFill="1" applyBorder="1" applyAlignment="1">
      <alignment horizontal="center" vertical="top" wrapText="1"/>
    </xf>
    <xf numFmtId="4" fontId="18" fillId="0" borderId="0" xfId="1" applyNumberFormat="1" applyFont="1" applyAlignment="1">
      <alignment horizontal="right" vertical="top"/>
    </xf>
    <xf numFmtId="0" fontId="18" fillId="0" borderId="0" xfId="1" applyFont="1" applyAlignment="1" applyProtection="1">
      <alignment vertical="top"/>
      <protection hidden="1"/>
    </xf>
    <xf numFmtId="0" fontId="18" fillId="0" borderId="0" xfId="1" applyFont="1" applyAlignment="1">
      <alignment vertical="top"/>
    </xf>
    <xf numFmtId="4" fontId="18" fillId="0" borderId="0" xfId="1" applyNumberFormat="1" applyFont="1" applyAlignment="1" applyProtection="1">
      <alignment vertical="top"/>
      <protection hidden="1"/>
    </xf>
    <xf numFmtId="0" fontId="41" fillId="0" borderId="3" xfId="0" applyFont="1" applyBorder="1" applyAlignment="1">
      <alignment vertical="top" wrapText="1"/>
    </xf>
    <xf numFmtId="0" fontId="41" fillId="0" borderId="0" xfId="0" applyFont="1" applyAlignment="1">
      <alignment vertical="top" wrapText="1"/>
    </xf>
    <xf numFmtId="0" fontId="42" fillId="0" borderId="3" xfId="0" applyFont="1" applyBorder="1" applyAlignment="1">
      <alignment horizontal="left" vertical="top" wrapText="1"/>
    </xf>
    <xf numFmtId="0" fontId="41" fillId="0" borderId="0" xfId="0" applyFont="1" applyAlignment="1">
      <alignment horizontal="left" vertical="top" wrapText="1"/>
    </xf>
    <xf numFmtId="0" fontId="42" fillId="0" borderId="0" xfId="0" applyFont="1" applyAlignment="1">
      <alignment horizontal="left" vertical="top" wrapText="1"/>
    </xf>
    <xf numFmtId="0" fontId="9" fillId="3" borderId="0" xfId="0" applyFont="1" applyFill="1" applyAlignment="1">
      <alignment horizontal="center" vertical="top" wrapText="1"/>
    </xf>
    <xf numFmtId="4" fontId="36" fillId="0" borderId="3" xfId="0" applyNumberFormat="1" applyFont="1" applyBorder="1" applyAlignment="1">
      <alignment horizontal="right" vertical="top" wrapText="1"/>
    </xf>
    <xf numFmtId="4" fontId="37" fillId="3" borderId="3" xfId="0" applyNumberFormat="1" applyFont="1" applyFill="1" applyBorder="1"/>
    <xf numFmtId="4" fontId="8" fillId="0" borderId="3" xfId="0" applyNumberFormat="1" applyFont="1" applyBorder="1" applyAlignment="1">
      <alignment horizontal="right" vertical="center"/>
    </xf>
    <xf numFmtId="0" fontId="8" fillId="0" borderId="3" xfId="0" applyFont="1" applyBorder="1" applyAlignment="1">
      <alignment horizontal="center" vertical="center"/>
    </xf>
    <xf numFmtId="0" fontId="12" fillId="3" borderId="3" xfId="0" applyFont="1" applyFill="1" applyBorder="1" applyAlignment="1">
      <alignment vertical="center"/>
    </xf>
    <xf numFmtId="1" fontId="12" fillId="8" borderId="3" xfId="0" applyNumberFormat="1" applyFont="1" applyFill="1" applyBorder="1" applyAlignment="1" applyProtection="1">
      <alignment horizontal="center" vertical="center"/>
      <protection locked="0"/>
    </xf>
    <xf numFmtId="0" fontId="13" fillId="3" borderId="3" xfId="0" applyFont="1" applyFill="1" applyBorder="1"/>
    <xf numFmtId="0" fontId="13" fillId="3" borderId="3" xfId="0" applyFont="1" applyFill="1" applyBorder="1" applyAlignment="1" applyProtection="1">
      <alignment horizontal="center" vertical="center"/>
      <protection locked="0"/>
    </xf>
    <xf numFmtId="0" fontId="9" fillId="0" borderId="3" xfId="0" applyFont="1" applyBorder="1"/>
    <xf numFmtId="0" fontId="9" fillId="0" borderId="3" xfId="0" applyFont="1" applyBorder="1" applyProtection="1">
      <protection locked="0"/>
    </xf>
    <xf numFmtId="1" fontId="9" fillId="8" borderId="3" xfId="0" applyNumberFormat="1" applyFont="1" applyFill="1" applyBorder="1" applyAlignment="1" applyProtection="1">
      <alignment horizontal="right" vertical="top" wrapText="1"/>
      <protection locked="0"/>
    </xf>
    <xf numFmtId="0" fontId="12" fillId="3" borderId="3" xfId="0" applyFont="1" applyFill="1" applyBorder="1" applyAlignment="1">
      <alignment vertical="center" wrapText="1"/>
    </xf>
    <xf numFmtId="14" fontId="12" fillId="8" borderId="3" xfId="0" applyNumberFormat="1" applyFont="1" applyFill="1" applyBorder="1" applyAlignment="1" applyProtection="1">
      <alignment horizontal="center" vertical="center"/>
      <protection locked="0"/>
    </xf>
    <xf numFmtId="3" fontId="11" fillId="0" borderId="3" xfId="0" applyNumberFormat="1" applyFont="1" applyBorder="1" applyAlignment="1">
      <alignment horizontal="left" vertical="top"/>
    </xf>
    <xf numFmtId="3" fontId="9" fillId="0" borderId="3" xfId="0" applyNumberFormat="1" applyFont="1" applyBorder="1" applyAlignment="1">
      <alignment horizontal="left" vertical="top"/>
    </xf>
    <xf numFmtId="49" fontId="12" fillId="0" borderId="3" xfId="0" applyNumberFormat="1" applyFont="1" applyBorder="1" applyAlignment="1">
      <alignment horizontal="left" vertical="top"/>
    </xf>
    <xf numFmtId="0" fontId="13" fillId="0" borderId="0" xfId="0" applyFont="1" applyAlignment="1">
      <alignment horizontal="right" vertical="center"/>
    </xf>
    <xf numFmtId="0" fontId="43" fillId="0" borderId="0" xfId="0" applyFont="1" applyAlignment="1">
      <alignment horizontal="left" vertical="center"/>
    </xf>
    <xf numFmtId="0" fontId="9" fillId="0" borderId="0" xfId="0" applyFont="1" applyAlignment="1">
      <alignment horizontal="left" vertical="top"/>
    </xf>
    <xf numFmtId="4" fontId="11" fillId="0" borderId="0" xfId="0" applyNumberFormat="1" applyFont="1" applyAlignment="1">
      <alignment horizontal="center" vertical="top"/>
    </xf>
    <xf numFmtId="4" fontId="9" fillId="0" borderId="0" xfId="0" applyNumberFormat="1" applyFont="1" applyAlignment="1">
      <alignment horizontal="right" vertical="top"/>
    </xf>
    <xf numFmtId="4" fontId="11" fillId="0" borderId="3" xfId="0" applyNumberFormat="1" applyFont="1" applyBorder="1" applyAlignment="1">
      <alignment horizontal="center" vertical="center"/>
    </xf>
    <xf numFmtId="0" fontId="13" fillId="0" borderId="0" xfId="0" applyFont="1" applyAlignment="1">
      <alignment horizontal="center" vertical="top"/>
    </xf>
    <xf numFmtId="3" fontId="12" fillId="0" borderId="0" xfId="0" applyNumberFormat="1" applyFont="1" applyAlignment="1">
      <alignment horizontal="center" vertical="top"/>
    </xf>
    <xf numFmtId="3" fontId="9" fillId="0" borderId="3" xfId="0" applyNumberFormat="1" applyFont="1" applyBorder="1" applyAlignment="1">
      <alignment horizontal="left" vertical="top" wrapText="1"/>
    </xf>
    <xf numFmtId="4" fontId="12" fillId="0" borderId="3" xfId="0" applyNumberFormat="1" applyFont="1" applyBorder="1" applyAlignment="1">
      <alignment horizontal="right" vertical="top"/>
    </xf>
    <xf numFmtId="4" fontId="11" fillId="0" borderId="3" xfId="0" applyNumberFormat="1" applyFont="1" applyBorder="1" applyAlignment="1">
      <alignment horizontal="center" vertical="top"/>
    </xf>
    <xf numFmtId="4" fontId="9" fillId="2" borderId="3" xfId="0" applyNumberFormat="1" applyFont="1" applyFill="1" applyBorder="1" applyAlignment="1" applyProtection="1">
      <alignment horizontal="right" vertical="top"/>
      <protection locked="0"/>
    </xf>
    <xf numFmtId="3" fontId="13" fillId="0" borderId="0" xfId="0" applyNumberFormat="1" applyFont="1" applyAlignment="1">
      <alignment horizontal="center" vertical="top"/>
    </xf>
    <xf numFmtId="3" fontId="11" fillId="0" borderId="3" xfId="0" applyNumberFormat="1" applyFont="1" applyBorder="1" applyAlignment="1">
      <alignment horizontal="right" vertical="top"/>
    </xf>
    <xf numFmtId="4" fontId="11" fillId="0" borderId="3" xfId="0" applyNumberFormat="1" applyFont="1" applyBorder="1" applyAlignment="1">
      <alignment horizontal="right" vertical="top"/>
    </xf>
    <xf numFmtId="3" fontId="11" fillId="0" borderId="3" xfId="0" applyNumberFormat="1" applyFont="1" applyBorder="1" applyAlignment="1">
      <alignment horizontal="right" vertical="top" wrapText="1"/>
    </xf>
    <xf numFmtId="0" fontId="12" fillId="0" borderId="3" xfId="0" applyFont="1" applyBorder="1" applyAlignment="1">
      <alignment horizontal="right" vertical="top" wrapText="1"/>
    </xf>
    <xf numFmtId="0" fontId="12" fillId="0" borderId="3" xfId="0" applyFont="1" applyBorder="1" applyAlignment="1">
      <alignment horizontal="right" vertical="center"/>
    </xf>
    <xf numFmtId="0" fontId="12" fillId="0" borderId="3" xfId="0" applyFont="1" applyBorder="1" applyAlignment="1">
      <alignment horizontal="left" vertical="center"/>
    </xf>
    <xf numFmtId="3" fontId="12" fillId="0" borderId="0" xfId="0" applyNumberFormat="1" applyFont="1" applyAlignment="1">
      <alignment horizontal="center" vertical="center"/>
    </xf>
    <xf numFmtId="4" fontId="12" fillId="0" borderId="0" xfId="0" applyNumberFormat="1" applyFont="1" applyAlignment="1">
      <alignment horizontal="center" vertical="center"/>
    </xf>
    <xf numFmtId="4" fontId="43" fillId="0" borderId="0" xfId="0" applyNumberFormat="1" applyFont="1" applyAlignment="1">
      <alignment horizontal="center"/>
    </xf>
    <xf numFmtId="3" fontId="13" fillId="0" borderId="0" xfId="0" applyNumberFormat="1" applyFont="1" applyAlignment="1">
      <alignment horizontal="center" vertical="center"/>
    </xf>
    <xf numFmtId="0" fontId="9" fillId="0" borderId="0" xfId="0" applyFont="1" applyAlignment="1">
      <alignment horizontal="right"/>
    </xf>
    <xf numFmtId="0" fontId="19" fillId="0" borderId="3" xfId="0" applyFont="1" applyBorder="1" applyAlignment="1">
      <alignment horizontal="left"/>
    </xf>
    <xf numFmtId="4" fontId="44" fillId="0" borderId="3" xfId="0" applyNumberFormat="1" applyFont="1" applyBorder="1" applyAlignment="1">
      <alignment horizontal="center"/>
    </xf>
    <xf numFmtId="4" fontId="45" fillId="0" borderId="3" xfId="0" applyNumberFormat="1" applyFont="1" applyBorder="1" applyAlignment="1">
      <alignment horizontal="center"/>
    </xf>
    <xf numFmtId="0" fontId="13" fillId="0" borderId="0" xfId="0" applyFont="1" applyAlignment="1">
      <alignment horizontal="center" vertical="center"/>
    </xf>
    <xf numFmtId="0" fontId="12" fillId="0" borderId="3" xfId="0" applyFont="1" applyBorder="1" applyAlignment="1">
      <alignment vertical="top" wrapText="1"/>
    </xf>
    <xf numFmtId="4" fontId="12" fillId="0" borderId="3" xfId="0" applyNumberFormat="1" applyFont="1" applyBorder="1" applyAlignment="1">
      <alignment horizontal="center" vertical="center"/>
    </xf>
    <xf numFmtId="4" fontId="11" fillId="0" borderId="3" xfId="0" applyNumberFormat="1" applyFont="1" applyBorder="1" applyAlignment="1">
      <alignment horizontal="center"/>
    </xf>
    <xf numFmtId="0" fontId="12" fillId="0" borderId="0" xfId="0" applyFont="1" applyAlignment="1">
      <alignment horizontal="center" vertical="center"/>
    </xf>
    <xf numFmtId="4" fontId="9" fillId="0" borderId="3" xfId="0" applyNumberFormat="1" applyFont="1" applyBorder="1" applyAlignment="1">
      <alignment horizontal="center"/>
    </xf>
    <xf numFmtId="4" fontId="13" fillId="0" borderId="0" xfId="0" applyNumberFormat="1" applyFont="1" applyAlignment="1">
      <alignment horizontal="center" vertical="center"/>
    </xf>
    <xf numFmtId="4" fontId="9" fillId="3" borderId="3" xfId="0" applyNumberFormat="1" applyFont="1" applyFill="1" applyBorder="1" applyAlignment="1">
      <alignment horizontal="center"/>
    </xf>
    <xf numFmtId="0" fontId="12" fillId="0" borderId="0" xfId="0" applyFont="1" applyAlignment="1">
      <alignment horizontal="right" vertical="center"/>
    </xf>
    <xf numFmtId="0" fontId="12" fillId="0" borderId="0" xfId="0" applyFont="1" applyAlignment="1">
      <alignment horizontal="left" vertical="center"/>
    </xf>
    <xf numFmtId="4" fontId="11" fillId="0" borderId="0" xfId="0" applyNumberFormat="1" applyFont="1" applyAlignment="1">
      <alignment horizontal="center"/>
    </xf>
    <xf numFmtId="4" fontId="9" fillId="0" borderId="0" xfId="0" applyNumberFormat="1" applyFont="1" applyAlignment="1">
      <alignment horizontal="center"/>
    </xf>
    <xf numFmtId="0" fontId="13" fillId="0" borderId="0" xfId="0" applyFont="1" applyAlignment="1">
      <alignment horizontal="left" vertical="top"/>
    </xf>
    <xf numFmtId="0" fontId="12" fillId="0" borderId="0" xfId="0" applyFont="1" applyAlignment="1">
      <alignment vertical="top" wrapText="1"/>
    </xf>
    <xf numFmtId="4" fontId="11" fillId="0" borderId="0" xfId="0" applyNumberFormat="1" applyFont="1" applyAlignment="1">
      <alignment horizontal="right" vertical="top"/>
    </xf>
    <xf numFmtId="4" fontId="9" fillId="0" borderId="3" xfId="0" applyNumberFormat="1" applyFont="1" applyBorder="1" applyAlignment="1">
      <alignment horizontal="right" vertical="top"/>
    </xf>
    <xf numFmtId="0" fontId="12" fillId="0" borderId="0" xfId="0" applyFont="1" applyAlignment="1">
      <alignment horizontal="center" vertical="top"/>
    </xf>
    <xf numFmtId="4" fontId="46" fillId="0" borderId="3" xfId="0" applyNumberFormat="1" applyFont="1" applyBorder="1" applyAlignment="1">
      <alignment horizontal="right" vertical="top"/>
    </xf>
    <xf numFmtId="0" fontId="12" fillId="0" borderId="0" xfId="0" applyFont="1" applyAlignment="1">
      <alignment horizontal="left" vertical="top"/>
    </xf>
    <xf numFmtId="0" fontId="11" fillId="0" borderId="0" xfId="0" applyFont="1" applyAlignment="1">
      <alignment horizontal="left" vertical="top" wrapText="1"/>
    </xf>
    <xf numFmtId="0" fontId="9" fillId="0" borderId="3" xfId="0" applyFont="1" applyBorder="1" applyAlignment="1">
      <alignment horizontal="left"/>
    </xf>
    <xf numFmtId="4" fontId="9" fillId="3" borderId="3" xfId="0" applyNumberFormat="1" applyFont="1" applyFill="1" applyBorder="1" applyAlignment="1">
      <alignment horizontal="right" vertical="top"/>
    </xf>
    <xf numFmtId="164" fontId="9" fillId="0" borderId="3" xfId="0" applyNumberFormat="1" applyFont="1" applyBorder="1" applyAlignment="1">
      <alignment horizontal="right" vertical="top"/>
    </xf>
    <xf numFmtId="4" fontId="9" fillId="14" borderId="3" xfId="0" applyNumberFormat="1" applyFont="1" applyFill="1" applyBorder="1" applyAlignment="1" applyProtection="1">
      <alignment horizontal="right" vertical="top"/>
      <protection locked="0"/>
    </xf>
    <xf numFmtId="0" fontId="47" fillId="0" borderId="0" xfId="1" applyFont="1" applyAlignment="1" applyProtection="1">
      <alignment vertical="center" wrapText="1"/>
      <protection locked="0"/>
    </xf>
    <xf numFmtId="0" fontId="9" fillId="0" borderId="0" xfId="0" applyFont="1" applyAlignment="1">
      <alignment wrapText="1"/>
    </xf>
    <xf numFmtId="0" fontId="20" fillId="0" borderId="0" xfId="0" applyFont="1"/>
    <xf numFmtId="0" fontId="12" fillId="0" borderId="3" xfId="1" applyFont="1" applyBorder="1" applyAlignment="1">
      <alignment horizontal="right" vertical="top" wrapText="1"/>
    </xf>
    <xf numFmtId="9" fontId="9" fillId="0" borderId="0" xfId="1" applyNumberFormat="1" applyFont="1" applyAlignment="1">
      <alignment vertical="top"/>
    </xf>
    <xf numFmtId="0" fontId="8" fillId="0" borderId="3" xfId="0" applyFont="1" applyBorder="1" applyAlignment="1">
      <alignment horizontal="right" vertical="top" wrapText="1"/>
    </xf>
    <xf numFmtId="10" fontId="8" fillId="0" borderId="3" xfId="0" applyNumberFormat="1" applyFont="1" applyBorder="1" applyAlignment="1">
      <alignment horizontal="center" vertical="top"/>
    </xf>
    <xf numFmtId="9" fontId="17" fillId="0" borderId="0" xfId="5" applyFont="1" applyBorder="1" applyAlignment="1" applyProtection="1">
      <alignment vertical="top"/>
    </xf>
    <xf numFmtId="49" fontId="9" fillId="3" borderId="3" xfId="1" applyNumberFormat="1" applyFont="1" applyFill="1" applyBorder="1" applyAlignment="1">
      <alignment horizontal="center" vertical="top"/>
    </xf>
    <xf numFmtId="0" fontId="12" fillId="0" borderId="0" xfId="1" applyFont="1" applyAlignment="1">
      <alignment horizontal="center" vertical="top"/>
    </xf>
    <xf numFmtId="49" fontId="11" fillId="0" borderId="3" xfId="1" applyNumberFormat="1" applyFont="1" applyBorder="1" applyAlignment="1">
      <alignment horizontal="center" vertical="top"/>
    </xf>
    <xf numFmtId="49" fontId="9" fillId="7" borderId="3" xfId="1" applyNumberFormat="1" applyFont="1" applyFill="1" applyBorder="1" applyAlignment="1">
      <alignment horizontal="center" vertical="top"/>
    </xf>
    <xf numFmtId="49" fontId="9" fillId="0" borderId="3" xfId="1" applyNumberFormat="1" applyFont="1" applyBorder="1" applyAlignment="1">
      <alignment horizontal="center" vertical="top"/>
    </xf>
    <xf numFmtId="2" fontId="9" fillId="0" borderId="3" xfId="1" applyNumberFormat="1" applyFont="1" applyBorder="1" applyAlignment="1">
      <alignment horizontal="center" vertical="top"/>
    </xf>
    <xf numFmtId="0" fontId="9" fillId="7" borderId="3" xfId="1" applyFont="1" applyFill="1" applyBorder="1" applyAlignment="1">
      <alignment horizontal="center" vertical="top"/>
    </xf>
    <xf numFmtId="49" fontId="11" fillId="3" borderId="3" xfId="1" applyNumberFormat="1" applyFont="1" applyFill="1" applyBorder="1" applyAlignment="1">
      <alignment horizontal="center" vertical="top"/>
    </xf>
    <xf numFmtId="49" fontId="9" fillId="4" borderId="3" xfId="1" applyNumberFormat="1" applyFont="1" applyFill="1" applyBorder="1" applyAlignment="1">
      <alignment horizontal="center" vertical="top"/>
    </xf>
    <xf numFmtId="0" fontId="9" fillId="0" borderId="0" xfId="0" applyFont="1" applyAlignment="1">
      <alignment horizontal="center" vertical="top"/>
    </xf>
    <xf numFmtId="49" fontId="13" fillId="0" borderId="0" xfId="1" applyNumberFormat="1" applyFont="1" applyAlignment="1">
      <alignment horizontal="center" vertical="top"/>
    </xf>
    <xf numFmtId="0" fontId="13" fillId="0" borderId="3" xfId="1" applyFont="1" applyBorder="1" applyAlignment="1">
      <alignment horizontal="center" vertical="top" wrapText="1"/>
    </xf>
    <xf numFmtId="4" fontId="12" fillId="0" borderId="0" xfId="1" applyNumberFormat="1" applyFont="1" applyAlignment="1" applyProtection="1">
      <alignment vertical="top"/>
      <protection hidden="1"/>
    </xf>
    <xf numFmtId="0" fontId="32" fillId="0" borderId="0" xfId="1" applyFont="1" applyAlignment="1" applyProtection="1">
      <alignment vertical="top"/>
      <protection hidden="1"/>
    </xf>
    <xf numFmtId="0" fontId="32" fillId="0" borderId="0" xfId="1" applyFont="1" applyAlignment="1">
      <alignment vertical="top"/>
    </xf>
    <xf numFmtId="0" fontId="13" fillId="0" borderId="0" xfId="1" applyFont="1" applyAlignment="1" applyProtection="1">
      <alignment vertical="top" wrapText="1"/>
      <protection hidden="1"/>
    </xf>
    <xf numFmtId="0" fontId="12" fillId="0" borderId="0" xfId="1" applyFont="1" applyAlignment="1" applyProtection="1">
      <alignment vertical="top" wrapText="1"/>
      <protection hidden="1"/>
    </xf>
    <xf numFmtId="4" fontId="12" fillId="0" borderId="0" xfId="1" applyNumberFormat="1" applyFont="1" applyAlignment="1" applyProtection="1">
      <alignment vertical="top" wrapText="1"/>
      <protection hidden="1"/>
    </xf>
    <xf numFmtId="0" fontId="18" fillId="0" borderId="0" xfId="1" applyFont="1" applyAlignment="1" applyProtection="1">
      <alignment vertical="top" wrapText="1"/>
      <protection hidden="1"/>
    </xf>
    <xf numFmtId="4" fontId="18" fillId="0" borderId="0" xfId="1" applyNumberFormat="1" applyFont="1" applyAlignment="1" applyProtection="1">
      <alignment horizontal="right" vertical="top" wrapText="1"/>
      <protection hidden="1"/>
    </xf>
    <xf numFmtId="0" fontId="18" fillId="0" borderId="0" xfId="1" applyFont="1" applyAlignment="1">
      <alignment vertical="top" wrapText="1"/>
    </xf>
    <xf numFmtId="0" fontId="9" fillId="10" borderId="3" xfId="0" applyFont="1" applyFill="1" applyBorder="1" applyAlignment="1">
      <alignment horizontal="left" vertical="top" wrapText="1"/>
    </xf>
    <xf numFmtId="0" fontId="21" fillId="0" borderId="3" xfId="0" applyFont="1" applyBorder="1" applyAlignment="1">
      <alignment horizontal="center" vertical="center" wrapText="1"/>
    </xf>
    <xf numFmtId="0" fontId="9" fillId="11" borderId="3" xfId="0" applyFont="1" applyFill="1" applyBorder="1" applyAlignment="1">
      <alignment horizontal="left" vertical="top" wrapText="1"/>
    </xf>
    <xf numFmtId="4" fontId="21" fillId="0" borderId="3" xfId="1" applyNumberFormat="1" applyFont="1" applyBorder="1" applyAlignment="1">
      <alignment horizontal="center" vertical="center" wrapText="1"/>
    </xf>
    <xf numFmtId="0" fontId="9" fillId="0" borderId="3" xfId="0" applyFont="1" applyBorder="1" applyAlignment="1">
      <alignment horizontal="left" vertical="top" wrapText="1"/>
    </xf>
    <xf numFmtId="4" fontId="17" fillId="0" borderId="0" xfId="1" applyNumberFormat="1" applyFont="1" applyAlignment="1">
      <alignment horizontal="right" vertical="top"/>
    </xf>
    <xf numFmtId="4" fontId="12" fillId="0" borderId="6" xfId="1" applyNumberFormat="1" applyFont="1" applyBorder="1" applyAlignment="1">
      <alignment horizontal="right" vertical="top"/>
    </xf>
    <xf numFmtId="4" fontId="13" fillId="0" borderId="6" xfId="1" applyNumberFormat="1" applyFont="1" applyBorder="1" applyAlignment="1">
      <alignment horizontal="right" vertical="top"/>
    </xf>
    <xf numFmtId="4" fontId="12" fillId="0" borderId="0" xfId="1" applyNumberFormat="1" applyFont="1" applyAlignment="1">
      <alignment horizontal="right" vertical="top"/>
    </xf>
    <xf numFmtId="9" fontId="50" fillId="0" borderId="0" xfId="5" applyFont="1" applyBorder="1" applyAlignment="1" applyProtection="1">
      <alignment vertical="top"/>
    </xf>
    <xf numFmtId="0" fontId="9" fillId="0" borderId="0" xfId="1" applyFont="1" applyAlignment="1">
      <alignment horizontal="right" vertical="top"/>
    </xf>
    <xf numFmtId="0" fontId="35" fillId="0" borderId="0" xfId="0" applyFont="1"/>
    <xf numFmtId="0" fontId="8" fillId="0" borderId="3" xfId="0" applyFont="1" applyBorder="1" applyAlignment="1">
      <alignment horizontal="center" vertical="center" wrapText="1"/>
    </xf>
    <xf numFmtId="0" fontId="35" fillId="0" borderId="3" xfId="0" quotePrefix="1" applyFont="1" applyBorder="1" applyAlignment="1">
      <alignment horizontal="center" vertical="center"/>
    </xf>
    <xf numFmtId="0" fontId="35" fillId="0" borderId="3" xfId="0" quotePrefix="1" applyFont="1" applyBorder="1" applyAlignment="1">
      <alignment horizontal="center" vertical="center" wrapText="1"/>
    </xf>
    <xf numFmtId="0" fontId="35" fillId="0" borderId="3" xfId="0" applyFont="1" applyBorder="1" applyAlignment="1">
      <alignment horizontal="center"/>
    </xf>
    <xf numFmtId="0" fontId="35" fillId="0" borderId="3" xfId="0" applyFont="1" applyBorder="1"/>
    <xf numFmtId="0" fontId="52" fillId="3" borderId="3" xfId="0" quotePrefix="1" applyFont="1" applyFill="1" applyBorder="1" applyAlignment="1">
      <alignment horizontal="center" vertical="center"/>
    </xf>
    <xf numFmtId="0" fontId="52" fillId="3" borderId="3" xfId="0" applyFont="1" applyFill="1" applyBorder="1" applyAlignment="1">
      <alignment wrapText="1"/>
    </xf>
    <xf numFmtId="4" fontId="9" fillId="3" borderId="3" xfId="6" applyNumberFormat="1" applyFont="1" applyFill="1" applyBorder="1" applyProtection="1"/>
    <xf numFmtId="4" fontId="52" fillId="3" borderId="3" xfId="0" applyNumberFormat="1" applyFont="1" applyFill="1" applyBorder="1"/>
    <xf numFmtId="0" fontId="52" fillId="3" borderId="0" xfId="0" applyFont="1" applyFill="1"/>
    <xf numFmtId="0" fontId="52" fillId="0" borderId="3" xfId="0" quotePrefix="1" applyFont="1" applyBorder="1" applyAlignment="1">
      <alignment horizontal="center" vertical="center"/>
    </xf>
    <xf numFmtId="0" fontId="52" fillId="0" borderId="3" xfId="0" applyFont="1" applyBorder="1" applyAlignment="1">
      <alignment wrapText="1"/>
    </xf>
    <xf numFmtId="4" fontId="52" fillId="0" borderId="3" xfId="0" applyNumberFormat="1" applyFont="1" applyBorder="1"/>
    <xf numFmtId="0" fontId="52" fillId="0" borderId="0" xfId="0" applyFont="1"/>
    <xf numFmtId="4" fontId="35" fillId="8" borderId="3" xfId="0" applyNumberFormat="1" applyFont="1" applyFill="1" applyBorder="1" applyProtection="1">
      <protection locked="0"/>
    </xf>
    <xf numFmtId="4" fontId="52" fillId="8" borderId="3" xfId="0" applyNumberFormat="1" applyFont="1" applyFill="1" applyBorder="1" applyProtection="1">
      <protection locked="0"/>
    </xf>
    <xf numFmtId="4" fontId="8" fillId="0" borderId="3" xfId="0" applyNumberFormat="1" applyFont="1" applyBorder="1"/>
    <xf numFmtId="4" fontId="8" fillId="0" borderId="0" xfId="0" applyNumberFormat="1" applyFont="1"/>
    <xf numFmtId="4" fontId="35" fillId="0" borderId="3" xfId="0" applyNumberFormat="1" applyFont="1" applyBorder="1"/>
    <xf numFmtId="0" fontId="35" fillId="0" borderId="3" xfId="0" applyFont="1" applyBorder="1" applyAlignment="1">
      <alignment wrapText="1"/>
    </xf>
    <xf numFmtId="4" fontId="11" fillId="0" borderId="3" xfId="0" applyNumberFormat="1" applyFont="1" applyBorder="1"/>
    <xf numFmtId="4" fontId="11" fillId="0" borderId="0" xfId="0" applyNumberFormat="1" applyFont="1"/>
    <xf numFmtId="0" fontId="52" fillId="0" borderId="3" xfId="0" applyFont="1" applyBorder="1" applyAlignment="1">
      <alignment horizontal="left" wrapText="1"/>
    </xf>
    <xf numFmtId="4" fontId="53" fillId="0" borderId="3" xfId="0" applyNumberFormat="1" applyFont="1" applyBorder="1"/>
    <xf numFmtId="4" fontId="9" fillId="3" borderId="0" xfId="6" applyNumberFormat="1" applyFont="1" applyFill="1" applyBorder="1"/>
    <xf numFmtId="4" fontId="9" fillId="3" borderId="3" xfId="6" applyNumberFormat="1" applyFont="1" applyFill="1" applyBorder="1"/>
    <xf numFmtId="4" fontId="35" fillId="3" borderId="3" xfId="0" applyNumberFormat="1" applyFont="1" applyFill="1" applyBorder="1"/>
    <xf numFmtId="0" fontId="52" fillId="0" borderId="3" xfId="0" applyFont="1" applyBorder="1" applyAlignment="1">
      <alignment horizontal="left" vertical="top" wrapText="1"/>
    </xf>
    <xf numFmtId="0" fontId="35" fillId="0" borderId="0" xfId="0" applyFont="1" applyAlignment="1">
      <alignment horizontal="center" vertical="center"/>
    </xf>
    <xf numFmtId="0" fontId="35" fillId="0" borderId="0" xfId="0" applyFont="1" applyAlignment="1">
      <alignment wrapText="1"/>
    </xf>
    <xf numFmtId="4" fontId="35" fillId="0" borderId="0" xfId="0" applyNumberFormat="1" applyFont="1"/>
    <xf numFmtId="4" fontId="8" fillId="0" borderId="3" xfId="0" applyNumberFormat="1" applyFont="1" applyBorder="1" applyAlignment="1">
      <alignment horizontal="center" vertical="top" wrapText="1"/>
    </xf>
    <xf numFmtId="10" fontId="43" fillId="0" borderId="0" xfId="5" applyNumberFormat="1" applyFont="1" applyFill="1" applyBorder="1" applyAlignment="1" applyProtection="1">
      <alignment horizontal="center"/>
    </xf>
    <xf numFmtId="4" fontId="12" fillId="0" borderId="0" xfId="0" applyNumberFormat="1" applyFont="1" applyAlignment="1">
      <alignment horizontal="center" vertical="top"/>
    </xf>
    <xf numFmtId="0" fontId="16" fillId="15" borderId="3" xfId="0" applyFont="1" applyFill="1" applyBorder="1" applyAlignment="1">
      <alignment horizontal="center"/>
    </xf>
    <xf numFmtId="0" fontId="15" fillId="2" borderId="3" xfId="0" applyFont="1" applyFill="1" applyBorder="1" applyAlignment="1">
      <alignment vertical="top" wrapText="1"/>
    </xf>
    <xf numFmtId="4" fontId="15" fillId="2" borderId="3" xfId="0" applyNumberFormat="1" applyFont="1" applyFill="1" applyBorder="1" applyAlignment="1">
      <alignment vertical="top"/>
    </xf>
    <xf numFmtId="4" fontId="25" fillId="2" borderId="3" xfId="0" applyNumberFormat="1" applyFont="1" applyFill="1" applyBorder="1" applyAlignment="1">
      <alignment vertical="top"/>
    </xf>
    <xf numFmtId="4" fontId="31" fillId="2" borderId="3" xfId="0" applyNumberFormat="1" applyFont="1" applyFill="1" applyBorder="1" applyAlignment="1">
      <alignment vertical="top"/>
    </xf>
    <xf numFmtId="0" fontId="25" fillId="2" borderId="3" xfId="1" applyFont="1" applyFill="1" applyBorder="1" applyAlignment="1">
      <alignment horizontal="center" vertical="top"/>
    </xf>
    <xf numFmtId="0" fontId="23" fillId="3" borderId="3" xfId="1" applyFont="1" applyFill="1" applyBorder="1" applyAlignment="1">
      <alignment horizontal="center" vertical="top"/>
    </xf>
    <xf numFmtId="0" fontId="16" fillId="3" borderId="3" xfId="0" applyFont="1" applyFill="1" applyBorder="1" applyAlignment="1" applyProtection="1">
      <alignment vertical="top" wrapText="1"/>
      <protection locked="0"/>
    </xf>
    <xf numFmtId="4" fontId="16" fillId="2" borderId="3" xfId="0" applyNumberFormat="1" applyFont="1" applyFill="1" applyBorder="1" applyAlignment="1" applyProtection="1">
      <alignment vertical="top"/>
      <protection locked="0"/>
    </xf>
    <xf numFmtId="4" fontId="23" fillId="2" borderId="3" xfId="0" applyNumberFormat="1" applyFont="1" applyFill="1" applyBorder="1" applyAlignment="1">
      <alignment vertical="top"/>
    </xf>
    <xf numFmtId="4" fontId="28" fillId="2" borderId="3" xfId="0" applyNumberFormat="1" applyFont="1" applyFill="1" applyBorder="1" applyAlignment="1">
      <alignment vertical="top"/>
    </xf>
    <xf numFmtId="4" fontId="16" fillId="2" borderId="3" xfId="0" applyNumberFormat="1" applyFont="1" applyFill="1" applyBorder="1" applyAlignment="1">
      <alignment vertical="top"/>
    </xf>
    <xf numFmtId="0" fontId="23" fillId="2" borderId="3" xfId="1" applyFont="1" applyFill="1" applyBorder="1" applyAlignment="1">
      <alignment horizontal="center" vertical="top"/>
    </xf>
    <xf numFmtId="0" fontId="15" fillId="3" borderId="3" xfId="0" applyFont="1" applyFill="1" applyBorder="1" applyAlignment="1" applyProtection="1">
      <alignment vertical="top" wrapText="1"/>
      <protection locked="0"/>
    </xf>
    <xf numFmtId="4" fontId="29" fillId="2" borderId="3" xfId="0" applyNumberFormat="1" applyFont="1" applyFill="1" applyBorder="1" applyAlignment="1">
      <alignment vertical="top"/>
    </xf>
    <xf numFmtId="0" fontId="16" fillId="2" borderId="3" xfId="1" applyFont="1" applyFill="1" applyBorder="1" applyAlignment="1">
      <alignment horizontal="center" vertical="top"/>
    </xf>
    <xf numFmtId="4" fontId="54" fillId="0" borderId="3" xfId="0" applyNumberFormat="1" applyFont="1" applyBorder="1" applyAlignment="1">
      <alignment vertical="top"/>
    </xf>
    <xf numFmtId="0" fontId="23" fillId="0" borderId="3" xfId="1" applyFont="1" applyBorder="1" applyAlignment="1">
      <alignment horizontal="center" vertical="top"/>
    </xf>
    <xf numFmtId="4" fontId="54" fillId="3" borderId="3" xfId="0" applyNumberFormat="1" applyFont="1" applyFill="1" applyBorder="1" applyAlignment="1">
      <alignment vertical="top"/>
    </xf>
    <xf numFmtId="4" fontId="16" fillId="6" borderId="3" xfId="0" applyNumberFormat="1" applyFont="1" applyFill="1" applyBorder="1" applyAlignment="1" applyProtection="1">
      <alignment vertical="top"/>
      <protection locked="0"/>
    </xf>
    <xf numFmtId="0" fontId="54" fillId="0" borderId="3" xfId="0" applyFont="1" applyBorder="1" applyAlignment="1">
      <alignment vertical="top"/>
    </xf>
    <xf numFmtId="4" fontId="55" fillId="0" borderId="3" xfId="0" applyNumberFormat="1" applyFont="1" applyBorder="1" applyAlignment="1">
      <alignment vertical="top"/>
    </xf>
    <xf numFmtId="0" fontId="23" fillId="15" borderId="3" xfId="0" applyFont="1" applyFill="1" applyBorder="1"/>
    <xf numFmtId="4" fontId="23" fillId="15" borderId="3" xfId="0" applyNumberFormat="1" applyFont="1" applyFill="1" applyBorder="1"/>
    <xf numFmtId="4" fontId="23" fillId="15" borderId="3" xfId="0" applyNumberFormat="1" applyFont="1" applyFill="1" applyBorder="1" applyAlignment="1">
      <alignment horizontal="center"/>
    </xf>
    <xf numFmtId="0" fontId="23" fillId="15" borderId="3" xfId="0" applyFont="1" applyFill="1" applyBorder="1" applyAlignment="1">
      <alignment horizontal="center"/>
    </xf>
    <xf numFmtId="0" fontId="31" fillId="3" borderId="3" xfId="0" applyFont="1" applyFill="1" applyBorder="1" applyAlignment="1">
      <alignment vertical="top"/>
    </xf>
    <xf numFmtId="0" fontId="16" fillId="3" borderId="3" xfId="0" applyFont="1" applyFill="1" applyBorder="1" applyAlignment="1">
      <alignment horizontal="center"/>
    </xf>
    <xf numFmtId="0" fontId="16" fillId="14" borderId="3" xfId="0" applyFont="1" applyFill="1" applyBorder="1" applyAlignment="1" applyProtection="1">
      <alignment wrapText="1"/>
      <protection locked="0"/>
    </xf>
    <xf numFmtId="4" fontId="16" fillId="4" borderId="3" xfId="0" applyNumberFormat="1" applyFont="1" applyFill="1" applyBorder="1" applyAlignment="1">
      <alignment horizontal="center"/>
    </xf>
    <xf numFmtId="0" fontId="16" fillId="4" borderId="3" xfId="0" applyFont="1" applyFill="1" applyBorder="1" applyAlignment="1">
      <alignment horizontal="center"/>
    </xf>
    <xf numFmtId="0" fontId="30" fillId="6" borderId="3" xfId="0" applyFont="1" applyFill="1" applyBorder="1" applyAlignment="1">
      <alignment vertical="top"/>
    </xf>
    <xf numFmtId="0" fontId="15" fillId="14" borderId="3" xfId="0" applyFont="1" applyFill="1" applyBorder="1"/>
    <xf numFmtId="4" fontId="15" fillId="3" borderId="3" xfId="0" applyNumberFormat="1" applyFont="1" applyFill="1" applyBorder="1"/>
    <xf numFmtId="4" fontId="15" fillId="3" borderId="4" xfId="0" applyNumberFormat="1" applyFont="1" applyFill="1" applyBorder="1"/>
    <xf numFmtId="0" fontId="15" fillId="14" borderId="3" xfId="0" applyFont="1" applyFill="1" applyBorder="1" applyAlignment="1" applyProtection="1">
      <alignment wrapText="1"/>
      <protection locked="0"/>
    </xf>
    <xf numFmtId="0" fontId="15" fillId="14" borderId="3" xfId="0" applyFont="1" applyFill="1" applyBorder="1" applyProtection="1">
      <protection locked="0"/>
    </xf>
    <xf numFmtId="4" fontId="15" fillId="14" borderId="3" xfId="0" applyNumberFormat="1" applyFont="1" applyFill="1" applyBorder="1" applyProtection="1">
      <protection locked="0"/>
    </xf>
    <xf numFmtId="4" fontId="15" fillId="14" borderId="4" xfId="0" applyNumberFormat="1" applyFont="1" applyFill="1" applyBorder="1" applyProtection="1">
      <protection locked="0"/>
    </xf>
    <xf numFmtId="0" fontId="29" fillId="3" borderId="0" xfId="0" applyFont="1" applyFill="1"/>
    <xf numFmtId="0" fontId="16" fillId="6" borderId="3" xfId="0" applyFont="1" applyFill="1" applyBorder="1"/>
    <xf numFmtId="4" fontId="16" fillId="6" borderId="3" xfId="0" applyNumberFormat="1" applyFont="1" applyFill="1" applyBorder="1" applyAlignment="1">
      <alignment vertical="top"/>
    </xf>
    <xf numFmtId="4" fontId="23" fillId="6" borderId="3" xfId="0" applyNumberFormat="1" applyFont="1" applyFill="1" applyBorder="1" applyAlignment="1">
      <alignment vertical="top"/>
    </xf>
    <xf numFmtId="4" fontId="28" fillId="6" borderId="3" xfId="0" applyNumberFormat="1" applyFont="1" applyFill="1" applyBorder="1" applyAlignment="1">
      <alignment vertical="top"/>
    </xf>
    <xf numFmtId="0" fontId="16" fillId="6" borderId="3" xfId="0" applyFont="1" applyFill="1" applyBorder="1" applyAlignment="1">
      <alignment vertical="top"/>
    </xf>
    <xf numFmtId="0" fontId="16" fillId="6" borderId="3" xfId="0" applyFont="1" applyFill="1" applyBorder="1" applyAlignment="1">
      <alignment horizontal="center"/>
    </xf>
    <xf numFmtId="4" fontId="11" fillId="17" borderId="3" xfId="1" applyNumberFormat="1" applyFont="1" applyFill="1" applyBorder="1" applyAlignment="1" applyProtection="1">
      <alignment horizontal="right" vertical="top"/>
      <protection locked="0"/>
    </xf>
    <xf numFmtId="0" fontId="56" fillId="0" borderId="0" xfId="1" applyFont="1" applyAlignment="1">
      <alignment horizontal="right" vertical="top" wrapText="1"/>
    </xf>
    <xf numFmtId="4" fontId="56" fillId="0" borderId="0" xfId="1" applyNumberFormat="1" applyFont="1" applyAlignment="1">
      <alignment horizontal="right" vertical="top"/>
    </xf>
    <xf numFmtId="0" fontId="12" fillId="0" borderId="3" xfId="1" applyFont="1" applyBorder="1" applyAlignment="1">
      <alignment horizontal="center" vertical="center"/>
    </xf>
    <xf numFmtId="0" fontId="12" fillId="0" borderId="3" xfId="1" applyFont="1" applyBorder="1" applyAlignment="1">
      <alignment horizontal="center" vertical="center" wrapText="1"/>
    </xf>
    <xf numFmtId="0" fontId="50" fillId="2" borderId="3" xfId="0" applyFont="1" applyFill="1" applyBorder="1" applyAlignment="1">
      <alignment vertical="top" wrapText="1"/>
    </xf>
    <xf numFmtId="4" fontId="50" fillId="2" borderId="3" xfId="0" applyNumberFormat="1" applyFont="1" applyFill="1" applyBorder="1" applyAlignment="1" applyProtection="1">
      <alignment vertical="top"/>
      <protection locked="0"/>
    </xf>
    <xf numFmtId="4" fontId="50" fillId="2" borderId="3" xfId="0" applyNumberFormat="1" applyFont="1" applyFill="1" applyBorder="1" applyAlignment="1">
      <alignment vertical="top"/>
    </xf>
    <xf numFmtId="4" fontId="57" fillId="2" borderId="3" xfId="0" applyNumberFormat="1" applyFont="1" applyFill="1" applyBorder="1" applyAlignment="1">
      <alignment vertical="top"/>
    </xf>
    <xf numFmtId="0" fontId="50" fillId="2" borderId="3" xfId="1" applyFont="1" applyFill="1" applyBorder="1" applyAlignment="1">
      <alignment horizontal="center" vertical="top"/>
    </xf>
    <xf numFmtId="0" fontId="50" fillId="0" borderId="0" xfId="0" applyFont="1"/>
    <xf numFmtId="0" fontId="19" fillId="0" borderId="8" xfId="0" applyFont="1" applyBorder="1" applyAlignment="1">
      <alignment horizontal="center" vertical="center" wrapText="1"/>
    </xf>
    <xf numFmtId="49" fontId="52" fillId="0" borderId="3" xfId="0" quotePrefix="1" applyNumberFormat="1" applyFont="1" applyBorder="1" applyAlignment="1">
      <alignment horizontal="center" vertical="center"/>
    </xf>
    <xf numFmtId="9" fontId="12" fillId="9" borderId="6" xfId="5" applyFont="1" applyFill="1" applyBorder="1" applyAlignment="1" applyProtection="1">
      <alignment vertical="top"/>
    </xf>
    <xf numFmtId="0" fontId="9" fillId="9" borderId="3" xfId="0" applyFont="1" applyFill="1" applyBorder="1" applyAlignment="1">
      <alignment horizontal="left" vertical="top" wrapText="1"/>
    </xf>
    <xf numFmtId="0" fontId="17" fillId="0" borderId="7" xfId="0" applyFont="1" applyBorder="1" applyAlignment="1">
      <alignment vertical="top" wrapText="1"/>
    </xf>
    <xf numFmtId="0" fontId="58" fillId="0" borderId="3" xfId="0" applyFont="1" applyBorder="1"/>
    <xf numFmtId="0" fontId="58" fillId="0" borderId="3" xfId="0" applyFont="1" applyBorder="1" applyAlignment="1">
      <alignment horizontal="center" wrapText="1"/>
    </xf>
    <xf numFmtId="0" fontId="58" fillId="0" borderId="3" xfId="0" applyFont="1" applyBorder="1" applyAlignment="1">
      <alignment vertical="center" wrapText="1"/>
    </xf>
    <xf numFmtId="0" fontId="58" fillId="0" borderId="3" xfId="0" applyFont="1" applyBorder="1" applyAlignment="1">
      <alignment vertical="center"/>
    </xf>
    <xf numFmtId="0" fontId="0" fillId="0" borderId="0" xfId="0" applyAlignment="1">
      <alignment wrapText="1"/>
    </xf>
    <xf numFmtId="0" fontId="62" fillId="3" borderId="3" xfId="0" applyFont="1" applyFill="1" applyBorder="1" applyAlignment="1">
      <alignment horizontal="left" vertical="center" wrapText="1"/>
    </xf>
    <xf numFmtId="0" fontId="63" fillId="0" borderId="0" xfId="7" applyFont="1" applyAlignment="1">
      <alignment horizontal="left" vertical="center"/>
    </xf>
    <xf numFmtId="0" fontId="63" fillId="0" borderId="3" xfId="7" applyFont="1" applyBorder="1" applyAlignment="1">
      <alignment horizontal="left" vertical="center"/>
    </xf>
    <xf numFmtId="0" fontId="64" fillId="0" borderId="3" xfId="0" applyFont="1" applyBorder="1" applyAlignment="1">
      <alignment horizontal="center" vertical="center" wrapText="1"/>
    </xf>
    <xf numFmtId="0" fontId="64" fillId="0" borderId="3" xfId="1" applyFont="1" applyBorder="1" applyAlignment="1">
      <alignment horizontal="center" vertical="center" wrapText="1"/>
    </xf>
    <xf numFmtId="0" fontId="64" fillId="0" borderId="3" xfId="1" applyFont="1" applyBorder="1" applyAlignment="1">
      <alignment horizontal="center" vertical="center"/>
    </xf>
    <xf numFmtId="0" fontId="64" fillId="0" borderId="3" xfId="1" applyFont="1" applyBorder="1" applyAlignment="1">
      <alignment horizontal="center" vertical="top" wrapText="1"/>
    </xf>
    <xf numFmtId="9" fontId="12" fillId="9" borderId="0" xfId="5" applyFont="1" applyFill="1" applyBorder="1" applyAlignment="1" applyProtection="1">
      <alignment vertical="top" wrapText="1"/>
    </xf>
    <xf numFmtId="0" fontId="48" fillId="3" borderId="0" xfId="0" applyFont="1" applyFill="1" applyAlignment="1" applyProtection="1">
      <alignment horizontal="left" vertical="center" wrapText="1"/>
      <protection locked="0"/>
    </xf>
    <xf numFmtId="4" fontId="30" fillId="9" borderId="0" xfId="0" applyNumberFormat="1" applyFont="1" applyFill="1" applyAlignment="1">
      <alignment horizontal="center"/>
    </xf>
    <xf numFmtId="0" fontId="12" fillId="3" borderId="0" xfId="0" applyFont="1" applyFill="1"/>
    <xf numFmtId="164" fontId="9" fillId="16" borderId="3" xfId="0" applyNumberFormat="1" applyFont="1" applyFill="1" applyBorder="1" applyAlignment="1">
      <alignment horizontal="right" vertical="top" wrapText="1"/>
    </xf>
    <xf numFmtId="3" fontId="12" fillId="0" borderId="3" xfId="0" applyNumberFormat="1" applyFont="1" applyBorder="1" applyAlignment="1">
      <alignment horizontal="center" vertical="top"/>
    </xf>
    <xf numFmtId="0" fontId="13" fillId="0" borderId="3" xfId="8" applyFont="1" applyBorder="1" applyAlignment="1">
      <alignment horizontal="center" vertical="top" wrapText="1"/>
    </xf>
    <xf numFmtId="0" fontId="13" fillId="0" borderId="3" xfId="8" applyFont="1" applyBorder="1" applyAlignment="1">
      <alignment vertical="top" wrapText="1"/>
    </xf>
    <xf numFmtId="4" fontId="11" fillId="0" borderId="3" xfId="1" applyNumberFormat="1" applyFont="1" applyBorder="1" applyAlignment="1" applyProtection="1">
      <alignment horizontal="right" vertical="top"/>
      <protection locked="0"/>
    </xf>
    <xf numFmtId="4" fontId="12" fillId="0" borderId="3" xfId="0" applyNumberFormat="1" applyFont="1" applyBorder="1" applyAlignment="1">
      <alignment horizontal="center" vertical="top"/>
    </xf>
    <xf numFmtId="0" fontId="13" fillId="9" borderId="0" xfId="1" applyFont="1" applyFill="1" applyAlignment="1">
      <alignment vertical="top" wrapText="1"/>
    </xf>
    <xf numFmtId="0" fontId="11" fillId="9" borderId="3" xfId="0" applyFont="1" applyFill="1" applyBorder="1" applyAlignment="1">
      <alignment horizontal="left" vertical="top" wrapText="1"/>
    </xf>
    <xf numFmtId="0" fontId="11" fillId="0" borderId="3" xfId="0" applyFont="1" applyBorder="1" applyAlignment="1">
      <alignment horizontal="left" vertical="top" wrapText="1"/>
    </xf>
    <xf numFmtId="0" fontId="66" fillId="0" borderId="3" xfId="0" applyFont="1" applyBorder="1" applyAlignment="1">
      <alignment horizontal="left" vertical="top" wrapText="1"/>
    </xf>
    <xf numFmtId="0" fontId="17" fillId="0" borderId="0" xfId="0" applyFont="1"/>
    <xf numFmtId="49" fontId="67" fillId="0" borderId="11" xfId="0" quotePrefix="1" applyNumberFormat="1" applyFont="1" applyBorder="1" applyAlignment="1">
      <alignment horizontal="center" vertical="center" wrapText="1"/>
    </xf>
    <xf numFmtId="0" fontId="0" fillId="0" borderId="5" xfId="0" applyBorder="1" applyAlignment="1">
      <alignment vertical="center" wrapText="1"/>
    </xf>
    <xf numFmtId="49" fontId="67" fillId="0" borderId="12" xfId="0" quotePrefix="1" applyNumberFormat="1" applyFont="1" applyBorder="1" applyAlignment="1">
      <alignment horizontal="center" vertical="center" wrapText="1"/>
    </xf>
    <xf numFmtId="0" fontId="0" fillId="0" borderId="7" xfId="0" applyBorder="1" applyAlignment="1">
      <alignment wrapText="1"/>
    </xf>
    <xf numFmtId="0" fontId="11" fillId="0" borderId="3" xfId="1" applyFont="1" applyBorder="1" applyAlignment="1">
      <alignment horizontal="center" vertical="top"/>
    </xf>
    <xf numFmtId="49" fontId="68" fillId="0" borderId="11" xfId="0" quotePrefix="1" applyNumberFormat="1" applyFont="1" applyBorder="1" applyAlignment="1">
      <alignment horizontal="center" vertical="center" wrapText="1"/>
    </xf>
    <xf numFmtId="49" fontId="68" fillId="0" borderId="12" xfId="0" quotePrefix="1" applyNumberFormat="1" applyFont="1" applyBorder="1" applyAlignment="1">
      <alignment horizontal="center" vertical="center" wrapText="1"/>
    </xf>
    <xf numFmtId="3" fontId="8" fillId="0" borderId="3" xfId="0" applyNumberFormat="1" applyFont="1" applyBorder="1" applyAlignment="1">
      <alignment horizontal="left" vertical="top"/>
    </xf>
    <xf numFmtId="49" fontId="67" fillId="0" borderId="3" xfId="0" quotePrefix="1" applyNumberFormat="1" applyFont="1" applyBorder="1" applyAlignment="1">
      <alignment horizontal="center" vertical="center" wrapText="1"/>
    </xf>
    <xf numFmtId="0" fontId="0" fillId="0" borderId="3" xfId="0" applyBorder="1" applyAlignment="1">
      <alignment vertical="center" wrapText="1"/>
    </xf>
    <xf numFmtId="0" fontId="0" fillId="0" borderId="3" xfId="0" applyBorder="1" applyAlignment="1">
      <alignment wrapText="1"/>
    </xf>
    <xf numFmtId="49" fontId="67" fillId="0" borderId="7" xfId="0" quotePrefix="1" applyNumberFormat="1" applyFont="1" applyBorder="1" applyAlignment="1">
      <alignment horizontal="center" vertical="center" wrapText="1"/>
    </xf>
    <xf numFmtId="3" fontId="69" fillId="0" borderId="3" xfId="0" applyNumberFormat="1" applyFont="1" applyBorder="1" applyAlignment="1">
      <alignment horizontal="right" vertical="top" wrapText="1"/>
    </xf>
    <xf numFmtId="4" fontId="9" fillId="0" borderId="3" xfId="1" applyNumberFormat="1" applyFont="1" applyBorder="1" applyAlignment="1">
      <alignment horizontal="right" vertical="top"/>
    </xf>
    <xf numFmtId="14" fontId="58" fillId="0" borderId="3" xfId="0" applyNumberFormat="1" applyFont="1" applyBorder="1" applyAlignment="1">
      <alignment vertical="center" wrapText="1"/>
    </xf>
    <xf numFmtId="0" fontId="70" fillId="0" borderId="3" xfId="0" applyFont="1" applyBorder="1" applyAlignment="1">
      <alignment vertical="center" wrapText="1"/>
    </xf>
    <xf numFmtId="0" fontId="58" fillId="0" borderId="3" xfId="0" applyFont="1" applyBorder="1" applyAlignment="1">
      <alignment horizontal="left" vertical="top" wrapText="1"/>
    </xf>
    <xf numFmtId="0" fontId="1" fillId="0" borderId="0" xfId="9" applyAlignment="1">
      <alignment wrapText="1"/>
    </xf>
    <xf numFmtId="0" fontId="72" fillId="0" borderId="0" xfId="9" applyFont="1" applyAlignment="1">
      <alignment horizontal="center" vertical="center" wrapText="1"/>
    </xf>
    <xf numFmtId="0" fontId="72" fillId="0" borderId="0" xfId="9" applyFont="1" applyAlignment="1">
      <alignment wrapText="1"/>
    </xf>
    <xf numFmtId="0" fontId="1" fillId="0" borderId="0" xfId="9"/>
    <xf numFmtId="165" fontId="19" fillId="0" borderId="3" xfId="10" applyFont="1" applyBorder="1" applyAlignment="1">
      <alignment horizontal="center" vertical="center" wrapText="1"/>
    </xf>
    <xf numFmtId="165" fontId="74" fillId="0" borderId="3" xfId="10" applyFont="1" applyBorder="1" applyAlignment="1">
      <alignment horizontal="center" vertical="center" wrapText="1"/>
    </xf>
    <xf numFmtId="165" fontId="21" fillId="0" borderId="3" xfId="10" applyFont="1" applyBorder="1" applyAlignment="1">
      <alignment horizontal="center" vertical="center" wrapText="1"/>
    </xf>
    <xf numFmtId="37" fontId="21" fillId="0" borderId="3" xfId="10" applyNumberFormat="1" applyFont="1" applyBorder="1" applyAlignment="1">
      <alignment horizontal="center" vertical="center" wrapText="1"/>
    </xf>
    <xf numFmtId="37" fontId="42" fillId="0" borderId="3" xfId="10" applyNumberFormat="1" applyFont="1" applyBorder="1" applyAlignment="1">
      <alignment horizontal="center" vertical="center" wrapText="1"/>
    </xf>
    <xf numFmtId="37" fontId="9" fillId="0" borderId="3" xfId="10" applyNumberFormat="1" applyFont="1" applyBorder="1" applyAlignment="1">
      <alignment horizontal="center" wrapText="1"/>
    </xf>
    <xf numFmtId="165" fontId="7" fillId="0" borderId="3" xfId="10" applyFont="1" applyBorder="1" applyAlignment="1">
      <alignment horizontal="center" vertical="center" wrapText="1"/>
    </xf>
    <xf numFmtId="165" fontId="7" fillId="0" borderId="3" xfId="10" applyFont="1" applyBorder="1"/>
    <xf numFmtId="165" fontId="73" fillId="4" borderId="7" xfId="10" applyFont="1" applyFill="1" applyBorder="1" applyAlignment="1">
      <alignment horizontal="right" vertical="top"/>
    </xf>
    <xf numFmtId="0" fontId="11" fillId="0" borderId="0" xfId="0" applyFont="1" applyAlignment="1">
      <alignment vertical="top" wrapText="1"/>
    </xf>
    <xf numFmtId="0" fontId="12" fillId="3" borderId="3" xfId="0" applyFont="1" applyFill="1" applyBorder="1" applyAlignment="1">
      <alignment horizontal="left" vertical="center" wrapText="1"/>
    </xf>
    <xf numFmtId="0" fontId="12" fillId="3" borderId="4" xfId="0" applyFont="1" applyFill="1" applyBorder="1" applyAlignment="1">
      <alignment horizontal="left" vertical="center" wrapText="1"/>
    </xf>
    <xf numFmtId="0" fontId="12" fillId="3" borderId="2" xfId="0" applyFont="1" applyFill="1" applyBorder="1" applyAlignment="1">
      <alignment horizontal="left" vertical="center" wrapText="1"/>
    </xf>
    <xf numFmtId="0" fontId="12" fillId="3" borderId="5" xfId="0" applyFont="1" applyFill="1" applyBorder="1" applyAlignment="1">
      <alignment horizontal="left" vertical="center" wrapText="1"/>
    </xf>
    <xf numFmtId="0" fontId="12" fillId="3" borderId="3" xfId="0" applyFont="1" applyFill="1" applyBorder="1" applyAlignment="1">
      <alignment horizontal="left" vertical="top" wrapText="1"/>
    </xf>
    <xf numFmtId="0" fontId="11" fillId="8" borderId="0" xfId="0" applyFont="1" applyFill="1" applyAlignment="1">
      <alignment vertical="top" wrapText="1"/>
    </xf>
    <xf numFmtId="0" fontId="12" fillId="3" borderId="4" xfId="0" applyFont="1" applyFill="1" applyBorder="1" applyAlignment="1">
      <alignment horizontal="left" vertical="top" wrapText="1"/>
    </xf>
    <xf numFmtId="0" fontId="12" fillId="3" borderId="2" xfId="0" applyFont="1" applyFill="1" applyBorder="1" applyAlignment="1">
      <alignment horizontal="left" vertical="top" wrapText="1"/>
    </xf>
    <xf numFmtId="0" fontId="12" fillId="3" borderId="5" xfId="0" applyFont="1" applyFill="1" applyBorder="1" applyAlignment="1">
      <alignment horizontal="left" vertical="top" wrapText="1"/>
    </xf>
    <xf numFmtId="0" fontId="60" fillId="3" borderId="4" xfId="0" applyFont="1" applyFill="1" applyBorder="1" applyAlignment="1">
      <alignment horizontal="left" vertical="center" wrapText="1"/>
    </xf>
    <xf numFmtId="0" fontId="60" fillId="3" borderId="2" xfId="0" applyFont="1" applyFill="1" applyBorder="1" applyAlignment="1">
      <alignment horizontal="left" vertical="center" wrapText="1"/>
    </xf>
    <xf numFmtId="0" fontId="60" fillId="3" borderId="5" xfId="0" applyFont="1" applyFill="1" applyBorder="1" applyAlignment="1">
      <alignment horizontal="left" vertical="center" wrapText="1"/>
    </xf>
    <xf numFmtId="0" fontId="35" fillId="0" borderId="0" xfId="0" applyFont="1" applyAlignment="1">
      <alignment horizontal="left" vertical="top" wrapText="1"/>
    </xf>
    <xf numFmtId="0" fontId="35" fillId="0" borderId="3" xfId="0" applyFont="1" applyBorder="1" applyAlignment="1">
      <alignment horizontal="left" vertical="top" wrapText="1"/>
    </xf>
    <xf numFmtId="4" fontId="38" fillId="0" borderId="3" xfId="0" applyNumberFormat="1" applyFont="1" applyBorder="1" applyAlignment="1">
      <alignment horizontal="left" vertical="top" wrapText="1"/>
    </xf>
    <xf numFmtId="4" fontId="39" fillId="0" borderId="3" xfId="0" applyNumberFormat="1" applyFont="1" applyBorder="1" applyAlignment="1">
      <alignment horizontal="left" vertical="top" wrapText="1"/>
    </xf>
    <xf numFmtId="0" fontId="36" fillId="0" borderId="2" xfId="0" applyFont="1" applyBorder="1" applyAlignment="1">
      <alignment horizontal="left" vertical="top" wrapText="1"/>
    </xf>
    <xf numFmtId="0" fontId="36" fillId="0" borderId="5" xfId="0" applyFont="1" applyBorder="1" applyAlignment="1">
      <alignment horizontal="left" vertical="top" wrapText="1"/>
    </xf>
    <xf numFmtId="0" fontId="36" fillId="0" borderId="0" xfId="0" applyFont="1" applyAlignment="1">
      <alignment horizontal="left" vertical="top" wrapText="1"/>
    </xf>
    <xf numFmtId="0" fontId="36" fillId="0" borderId="3" xfId="0" applyFont="1" applyBorder="1" applyAlignment="1">
      <alignment horizontal="left" vertical="top" wrapText="1"/>
    </xf>
    <xf numFmtId="0" fontId="8" fillId="0" borderId="0" xfId="0" applyFont="1" applyAlignment="1">
      <alignment horizontal="center" vertical="top" wrapText="1"/>
    </xf>
    <xf numFmtId="0" fontId="35" fillId="0" borderId="0" xfId="0" applyFont="1" applyAlignment="1">
      <alignment vertical="top" wrapText="1"/>
    </xf>
    <xf numFmtId="0" fontId="34" fillId="3" borderId="1" xfId="0" applyFont="1" applyFill="1" applyBorder="1" applyAlignment="1">
      <alignment horizontal="center" vertical="top" wrapText="1"/>
    </xf>
    <xf numFmtId="0" fontId="8" fillId="0" borderId="4" xfId="0" applyFont="1" applyBorder="1" applyAlignment="1">
      <alignment vertical="center"/>
    </xf>
    <xf numFmtId="0" fontId="8" fillId="0" borderId="5" xfId="0" applyFont="1" applyBorder="1" applyAlignment="1">
      <alignment vertical="center"/>
    </xf>
    <xf numFmtId="0" fontId="8" fillId="0" borderId="3" xfId="0" applyFont="1" applyBorder="1" applyAlignment="1">
      <alignment vertical="center"/>
    </xf>
    <xf numFmtId="0" fontId="8" fillId="0" borderId="3" xfId="0" applyFont="1" applyBorder="1" applyAlignment="1">
      <alignment vertical="center" wrapText="1"/>
    </xf>
    <xf numFmtId="0" fontId="8" fillId="0" borderId="4" xfId="0" applyFont="1" applyBorder="1" applyAlignment="1">
      <alignment vertical="top" wrapText="1"/>
    </xf>
    <xf numFmtId="0" fontId="8" fillId="0" borderId="2" xfId="0" applyFont="1" applyBorder="1" applyAlignment="1">
      <alignment vertical="top" wrapText="1"/>
    </xf>
    <xf numFmtId="0" fontId="8" fillId="0" borderId="5" xfId="0" applyFont="1" applyBorder="1" applyAlignment="1">
      <alignment vertical="top" wrapText="1"/>
    </xf>
    <xf numFmtId="0" fontId="8" fillId="0" borderId="0" xfId="0" applyFont="1" applyAlignment="1">
      <alignment horizontal="center"/>
    </xf>
    <xf numFmtId="0" fontId="51" fillId="0" borderId="6" xfId="0" applyFont="1" applyBorder="1" applyAlignment="1">
      <alignment horizontal="center" vertical="center"/>
    </xf>
    <xf numFmtId="0" fontId="51" fillId="0" borderId="0" xfId="0" applyFont="1" applyAlignment="1">
      <alignment horizontal="center" vertical="center"/>
    </xf>
    <xf numFmtId="0" fontId="35" fillId="0" borderId="0" xfId="0" applyFont="1" applyAlignment="1">
      <alignment horizontal="center"/>
    </xf>
    <xf numFmtId="0" fontId="8" fillId="0" borderId="3" xfId="0" applyFont="1" applyBorder="1" applyAlignment="1">
      <alignment horizontal="center" vertical="center" wrapText="1"/>
    </xf>
    <xf numFmtId="0" fontId="11" fillId="3" borderId="3" xfId="1" applyFont="1" applyFill="1" applyBorder="1" applyAlignment="1">
      <alignment horizontal="left" vertical="top"/>
    </xf>
    <xf numFmtId="0" fontId="9" fillId="3" borderId="3" xfId="1" applyFont="1" applyFill="1" applyBorder="1" applyAlignment="1">
      <alignment horizontal="left" vertical="top"/>
    </xf>
    <xf numFmtId="0" fontId="48" fillId="3" borderId="0" xfId="0" applyFont="1" applyFill="1" applyAlignment="1" applyProtection="1">
      <alignment horizontal="left" vertical="center" wrapText="1"/>
      <protection locked="0"/>
    </xf>
    <xf numFmtId="0" fontId="49" fillId="3" borderId="0" xfId="0" applyFont="1" applyFill="1" applyAlignment="1" applyProtection="1">
      <alignment horizontal="left" vertical="center" wrapText="1"/>
      <protection locked="0"/>
    </xf>
    <xf numFmtId="0" fontId="11" fillId="3" borderId="4" xfId="1" applyFont="1" applyFill="1" applyBorder="1" applyAlignment="1">
      <alignment horizontal="left" vertical="top"/>
    </xf>
    <xf numFmtId="0" fontId="11" fillId="3" borderId="2" xfId="1" applyFont="1" applyFill="1" applyBorder="1" applyAlignment="1">
      <alignment horizontal="left" vertical="top"/>
    </xf>
    <xf numFmtId="0" fontId="11" fillId="3" borderId="5" xfId="1" applyFont="1" applyFill="1" applyBorder="1" applyAlignment="1">
      <alignment horizontal="left" vertical="top"/>
    </xf>
    <xf numFmtId="4" fontId="30" fillId="9" borderId="6" xfId="0" applyNumberFormat="1" applyFont="1" applyFill="1" applyBorder="1" applyAlignment="1">
      <alignment horizontal="center"/>
    </xf>
    <xf numFmtId="4" fontId="30" fillId="9" borderId="0" xfId="0" applyNumberFormat="1" applyFont="1" applyFill="1" applyAlignment="1">
      <alignment horizontal="center"/>
    </xf>
    <xf numFmtId="9" fontId="15" fillId="0" borderId="6" xfId="5" applyFont="1" applyBorder="1" applyAlignment="1" applyProtection="1">
      <alignment horizontal="center" vertical="top"/>
    </xf>
    <xf numFmtId="9" fontId="15" fillId="0" borderId="0" xfId="5" applyFont="1" applyBorder="1" applyAlignment="1" applyProtection="1">
      <alignment horizontal="center" vertical="top"/>
    </xf>
    <xf numFmtId="0" fontId="11" fillId="0" borderId="4" xfId="1" applyFont="1" applyBorder="1" applyAlignment="1">
      <alignment horizontal="left" vertical="top" wrapText="1"/>
    </xf>
    <xf numFmtId="0" fontId="11" fillId="0" borderId="2" xfId="1" applyFont="1" applyBorder="1" applyAlignment="1">
      <alignment horizontal="left" vertical="top" wrapText="1"/>
    </xf>
    <xf numFmtId="0" fontId="11" fillId="0" borderId="5" xfId="1" applyFont="1" applyBorder="1" applyAlignment="1">
      <alignment horizontal="left" vertical="top" wrapText="1"/>
    </xf>
    <xf numFmtId="0" fontId="12" fillId="0" borderId="0" xfId="1" applyFont="1" applyAlignment="1">
      <alignment horizontal="center" vertical="top"/>
    </xf>
    <xf numFmtId="4" fontId="11" fillId="0" borderId="3" xfId="1" applyNumberFormat="1" applyFont="1" applyBorder="1" applyAlignment="1">
      <alignment horizontal="center" vertical="center" wrapText="1"/>
    </xf>
    <xf numFmtId="0" fontId="11" fillId="0" borderId="3" xfId="1" applyFont="1" applyBorder="1" applyAlignment="1">
      <alignment horizontal="left" vertical="top"/>
    </xf>
    <xf numFmtId="0" fontId="9" fillId="0" borderId="3" xfId="1" applyFont="1" applyBorder="1" applyAlignment="1">
      <alignment horizontal="left" vertical="top"/>
    </xf>
    <xf numFmtId="4" fontId="11" fillId="0" borderId="8" xfId="1" applyNumberFormat="1" applyFont="1" applyBorder="1" applyAlignment="1">
      <alignment horizontal="center" vertical="center" wrapText="1"/>
    </xf>
    <xf numFmtId="4" fontId="11" fillId="0" borderId="7" xfId="1" applyNumberFormat="1" applyFont="1" applyBorder="1" applyAlignment="1">
      <alignment horizontal="center" vertical="center" wrapText="1"/>
    </xf>
    <xf numFmtId="0" fontId="11" fillId="0" borderId="8" xfId="1" applyFont="1" applyBorder="1" applyAlignment="1">
      <alignment horizontal="center" vertical="center" wrapText="1"/>
    </xf>
    <xf numFmtId="0" fontId="11" fillId="0" borderId="7" xfId="1" applyFont="1" applyBorder="1" applyAlignment="1">
      <alignment horizontal="center" vertical="center" wrapText="1"/>
    </xf>
    <xf numFmtId="49" fontId="11" fillId="0" borderId="8" xfId="1" applyNumberFormat="1" applyFont="1" applyBorder="1" applyAlignment="1">
      <alignment horizontal="center" vertical="center"/>
    </xf>
    <xf numFmtId="49" fontId="11" fillId="0" borderId="7" xfId="1" applyNumberFormat="1" applyFont="1" applyBorder="1" applyAlignment="1">
      <alignment horizontal="center" vertical="center"/>
    </xf>
    <xf numFmtId="0" fontId="65" fillId="0" borderId="4" xfId="0" applyFont="1" applyBorder="1" applyAlignment="1">
      <alignment horizontal="right" vertical="top" wrapText="1"/>
    </xf>
    <xf numFmtId="0" fontId="65" fillId="0" borderId="5" xfId="0" applyFont="1" applyBorder="1" applyAlignment="1">
      <alignment horizontal="right" vertical="top" wrapText="1"/>
    </xf>
    <xf numFmtId="0" fontId="9" fillId="0" borderId="4" xfId="0" applyFont="1" applyBorder="1" applyAlignment="1">
      <alignment horizontal="right" vertical="top" wrapText="1"/>
    </xf>
    <xf numFmtId="0" fontId="9" fillId="0" borderId="5" xfId="0" applyFont="1" applyBorder="1" applyAlignment="1">
      <alignment horizontal="right" vertical="top" wrapText="1"/>
    </xf>
    <xf numFmtId="0" fontId="11" fillId="0" borderId="4" xfId="0" applyFont="1" applyBorder="1" applyAlignment="1">
      <alignment horizontal="right" vertical="top" wrapText="1"/>
    </xf>
    <xf numFmtId="0" fontId="11" fillId="0" borderId="5" xfId="0" applyFont="1" applyBorder="1" applyAlignment="1">
      <alignment horizontal="right" vertical="top" wrapText="1"/>
    </xf>
    <xf numFmtId="0" fontId="12" fillId="0" borderId="0" xfId="1" applyFont="1" applyAlignment="1">
      <alignment horizontal="left" vertical="top"/>
    </xf>
    <xf numFmtId="0" fontId="13" fillId="0" borderId="0" xfId="0" applyFont="1" applyAlignment="1">
      <alignment horizontal="left" vertical="top" wrapText="1"/>
    </xf>
    <xf numFmtId="0" fontId="13" fillId="0" borderId="0" xfId="0" applyFont="1" applyAlignment="1">
      <alignment horizontal="left" vertical="top"/>
    </xf>
    <xf numFmtId="4" fontId="11" fillId="0" borderId="8" xfId="0" applyNumberFormat="1" applyFont="1" applyBorder="1" applyAlignment="1">
      <alignment horizontal="left" vertical="center" wrapText="1"/>
    </xf>
    <xf numFmtId="4" fontId="11" fillId="0" borderId="7" xfId="0" applyNumberFormat="1" applyFont="1" applyBorder="1" applyAlignment="1">
      <alignment horizontal="left" vertical="center" wrapText="1"/>
    </xf>
    <xf numFmtId="4" fontId="11" fillId="0" borderId="3" xfId="0" applyNumberFormat="1" applyFont="1" applyBorder="1" applyAlignment="1">
      <alignment horizontal="right" vertical="center" wrapText="1"/>
    </xf>
    <xf numFmtId="4" fontId="11" fillId="0" borderId="3" xfId="0" applyNumberFormat="1" applyFont="1" applyBorder="1" applyAlignment="1">
      <alignment horizontal="center" vertical="center" wrapText="1"/>
    </xf>
    <xf numFmtId="3" fontId="11" fillId="0" borderId="4" xfId="0" applyNumberFormat="1" applyFont="1" applyBorder="1" applyAlignment="1">
      <alignment horizontal="left" vertical="top"/>
    </xf>
    <xf numFmtId="3" fontId="11" fillId="0" borderId="2" xfId="0" applyNumberFormat="1" applyFont="1" applyBorder="1" applyAlignment="1">
      <alignment horizontal="left" vertical="top"/>
    </xf>
    <xf numFmtId="3" fontId="11" fillId="0" borderId="5" xfId="0" applyNumberFormat="1" applyFont="1" applyBorder="1" applyAlignment="1">
      <alignment horizontal="left" vertical="top"/>
    </xf>
    <xf numFmtId="0" fontId="11" fillId="0" borderId="0" xfId="0" applyFont="1" applyAlignment="1">
      <alignment horizontal="left" vertical="top"/>
    </xf>
    <xf numFmtId="4" fontId="11" fillId="0" borderId="8" xfId="0" applyNumberFormat="1" applyFont="1" applyBorder="1" applyAlignment="1">
      <alignment horizontal="center" vertical="center" wrapText="1"/>
    </xf>
    <xf numFmtId="4" fontId="11" fillId="0" borderId="7" xfId="0" applyNumberFormat="1" applyFont="1" applyBorder="1" applyAlignment="1">
      <alignment horizontal="center" vertical="center" wrapText="1"/>
    </xf>
    <xf numFmtId="0" fontId="12" fillId="0" borderId="3" xfId="0" applyFont="1" applyBorder="1" applyAlignment="1">
      <alignment horizontal="left" vertical="center" wrapText="1"/>
    </xf>
    <xf numFmtId="0" fontId="11" fillId="0" borderId="0" xfId="0" applyFont="1" applyAlignment="1">
      <alignment horizontal="right" vertical="top" wrapText="1"/>
    </xf>
    <xf numFmtId="0" fontId="12" fillId="0" borderId="3" xfId="0" applyFont="1" applyBorder="1" applyAlignment="1">
      <alignment horizontal="center" vertical="top"/>
    </xf>
    <xf numFmtId="0" fontId="13" fillId="0" borderId="3" xfId="0" applyFont="1" applyBorder="1" applyAlignment="1">
      <alignment horizontal="left" vertical="top" wrapText="1"/>
    </xf>
    <xf numFmtId="0" fontId="12" fillId="0" borderId="3" xfId="0" applyFont="1" applyBorder="1" applyAlignment="1">
      <alignment horizontal="left" vertical="top" wrapText="1"/>
    </xf>
    <xf numFmtId="0" fontId="13" fillId="9" borderId="4" xfId="0" applyFont="1" applyFill="1" applyBorder="1" applyAlignment="1">
      <alignment horizontal="left" vertical="top" wrapText="1"/>
    </xf>
    <xf numFmtId="0" fontId="13" fillId="9" borderId="5" xfId="0" applyFont="1" applyFill="1" applyBorder="1" applyAlignment="1">
      <alignment horizontal="left" vertical="top" wrapText="1"/>
    </xf>
    <xf numFmtId="4" fontId="11" fillId="0" borderId="4" xfId="0" applyNumberFormat="1" applyFont="1" applyBorder="1" applyAlignment="1">
      <alignment horizontal="center" vertical="center" wrapText="1"/>
    </xf>
    <xf numFmtId="4" fontId="11" fillId="0" borderId="2" xfId="0" applyNumberFormat="1" applyFont="1" applyBorder="1" applyAlignment="1">
      <alignment horizontal="center" vertical="center" wrapText="1"/>
    </xf>
    <xf numFmtId="0" fontId="46" fillId="0" borderId="4" xfId="0" applyFont="1" applyBorder="1" applyAlignment="1">
      <alignment horizontal="left" vertical="top" wrapText="1"/>
    </xf>
    <xf numFmtId="0" fontId="46" fillId="0" borderId="5" xfId="0" applyFont="1" applyBorder="1" applyAlignment="1">
      <alignment horizontal="left" vertical="top" wrapText="1"/>
    </xf>
    <xf numFmtId="4" fontId="9" fillId="0" borderId="3" xfId="0" applyNumberFormat="1" applyFont="1" applyBorder="1" applyAlignment="1">
      <alignment horizontal="center"/>
    </xf>
    <xf numFmtId="4" fontId="11" fillId="0" borderId="6" xfId="0" applyNumberFormat="1" applyFont="1" applyBorder="1" applyAlignment="1">
      <alignment horizontal="center" vertical="center"/>
    </xf>
    <xf numFmtId="4" fontId="11" fillId="0" borderId="0" xfId="0" applyNumberFormat="1" applyFont="1" applyAlignment="1">
      <alignment horizontal="center" vertical="center"/>
    </xf>
    <xf numFmtId="3" fontId="69" fillId="0" borderId="4" xfId="0" applyNumberFormat="1" applyFont="1" applyBorder="1" applyAlignment="1">
      <alignment horizontal="left" vertical="top" wrapText="1"/>
    </xf>
    <xf numFmtId="3" fontId="69" fillId="0" borderId="2" xfId="0" applyNumberFormat="1" applyFont="1" applyBorder="1" applyAlignment="1">
      <alignment horizontal="left" vertical="top" wrapText="1"/>
    </xf>
    <xf numFmtId="3" fontId="69" fillId="0" borderId="5" xfId="0" applyNumberFormat="1" applyFont="1" applyBorder="1" applyAlignment="1">
      <alignment horizontal="left" vertical="top" wrapText="1"/>
    </xf>
    <xf numFmtId="0" fontId="23" fillId="0" borderId="0" xfId="0" applyFont="1" applyAlignment="1">
      <alignment horizontal="left"/>
    </xf>
    <xf numFmtId="0" fontId="25" fillId="0" borderId="0" xfId="0" applyFont="1" applyAlignment="1">
      <alignment horizontal="center"/>
    </xf>
    <xf numFmtId="0" fontId="58" fillId="0" borderId="3" xfId="0" applyFont="1" applyBorder="1" applyAlignment="1">
      <alignment vertical="center" wrapText="1"/>
    </xf>
    <xf numFmtId="0" fontId="1" fillId="0" borderId="0" xfId="9" applyAlignment="1">
      <alignment horizontal="left" vertical="center" wrapText="1"/>
    </xf>
    <xf numFmtId="165" fontId="11" fillId="0" borderId="3" xfId="10" applyFont="1" applyBorder="1" applyAlignment="1">
      <alignment horizontal="center" vertical="center" wrapText="1"/>
    </xf>
    <xf numFmtId="165" fontId="73" fillId="0" borderId="3" xfId="10" applyFont="1" applyBorder="1" applyAlignment="1">
      <alignment horizontal="center" vertical="center" wrapText="1"/>
    </xf>
    <xf numFmtId="165" fontId="75" fillId="13" borderId="3" xfId="10" applyFont="1" applyFill="1" applyBorder="1" applyAlignment="1">
      <alignment horizontal="left" vertical="center" wrapText="1"/>
    </xf>
    <xf numFmtId="165" fontId="7" fillId="0" borderId="3" xfId="10" applyFont="1" applyBorder="1" applyAlignment="1">
      <alignment horizontal="center"/>
    </xf>
    <xf numFmtId="165" fontId="7" fillId="0" borderId="3" xfId="10" applyFont="1" applyBorder="1" applyAlignment="1">
      <alignment horizontal="center" vertical="center"/>
    </xf>
    <xf numFmtId="165" fontId="7" fillId="0" borderId="3" xfId="10" applyFont="1" applyBorder="1" applyAlignment="1">
      <alignment horizontal="left" vertical="center"/>
    </xf>
    <xf numFmtId="165" fontId="7" fillId="0" borderId="3" xfId="10" applyFont="1" applyBorder="1" applyAlignment="1">
      <alignment horizontal="left" vertical="center" wrapText="1"/>
    </xf>
  </cellXfs>
  <cellStyles count="11">
    <cellStyle name="Comma 2" xfId="10"/>
    <cellStyle name="Hyperlink" xfId="7" builtinId="8"/>
    <cellStyle name="Neutru" xfId="6" builtinId="28"/>
    <cellStyle name="Normal" xfId="0" builtinId="0" customBuiltin="1"/>
    <cellStyle name="Normal 2" xfId="1"/>
    <cellStyle name="Normal 2 2" xfId="8"/>
    <cellStyle name="Normal 3" xfId="2"/>
    <cellStyle name="Normal 4" xfId="4"/>
    <cellStyle name="Normal 4 2" xfId="9"/>
    <cellStyle name="Percent 2" xfId="3"/>
    <cellStyle name="Procent" xfId="5" builtinId="5"/>
  </cellStyles>
  <dxfs count="5">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onnections" Target="connection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9</xdr:col>
      <xdr:colOff>238125</xdr:colOff>
      <xdr:row>0</xdr:row>
      <xdr:rowOff>142875</xdr:rowOff>
    </xdr:from>
    <xdr:to>
      <xdr:col>12</xdr:col>
      <xdr:colOff>0</xdr:colOff>
      <xdr:row>3</xdr:row>
      <xdr:rowOff>123825</xdr:rowOff>
    </xdr:to>
    <xdr:pic>
      <xdr:nvPicPr>
        <xdr:cNvPr id="2" name="Picture 5" descr="Logo ADR_ALB">
          <a:extLst>
            <a:ext uri="{FF2B5EF4-FFF2-40B4-BE49-F238E27FC236}">
              <a16:creationId xmlns:a16="http://schemas.microsoft.com/office/drawing/2014/main" xmlns="" id="{CAFDF251-A6E7-4E55-AE7A-50AA633848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19900" y="142875"/>
          <a:ext cx="15811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ucia.brabete/Desktop/PRO/alin%20ar/Anexa%201.5.a_Macheta%20financiara_Ghid%20131.A_11.07%20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P%203.2%20infrastructura%20verde-albastra\DOSAR%20ADMINISTRATIV%20GHIDURI\corrigendum%204\municipii\Model%20K%20-%20Macheta%20financiara%20verde_mu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Date proiect"/>
      <sheetName val="3-Intreprinderi in dificultate"/>
      <sheetName val="2- Cheltuieli eligibile"/>
      <sheetName val="3- Calcule buget"/>
      <sheetName val="4-Buget_cerere"/>
      <sheetName val="5-Plan investitional"/>
      <sheetName val="6- Lista de echipamante"/>
      <sheetName val="7- Matricea de corelare BP-DGI"/>
    </sheetNames>
    <sheetDataSet>
      <sheetData sheetId="0" refreshError="1"/>
      <sheetData sheetId="1" refreshError="1"/>
      <sheetData sheetId="2" refreshError="1"/>
      <sheetData sheetId="3" refreshError="1"/>
      <sheetData sheetId="4">
        <row r="40">
          <cell r="B40" t="str">
            <v>TOTAL CAPITOL 7</v>
          </cell>
        </row>
      </sheetData>
      <sheetData sheetId="5" refreshError="1"/>
      <sheetData sheetId="6" refreshError="1"/>
      <sheetData sheetId="7" refreshError="1"/>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topLeftCell="A10" workbookViewId="0">
      <selection activeCell="G11" sqref="G11"/>
    </sheetView>
  </sheetViews>
  <sheetFormatPr defaultColWidth="8.85546875" defaultRowHeight="12" x14ac:dyDescent="0.2"/>
  <cols>
    <col min="1" max="1" width="33.28515625" style="35" customWidth="1"/>
    <col min="2" max="2" width="26" style="35" customWidth="1"/>
    <col min="3" max="3" width="14.7109375" style="35" customWidth="1"/>
    <col min="4" max="4" width="13.28515625" style="35" customWidth="1"/>
    <col min="5" max="16384" width="8.85546875" style="35"/>
  </cols>
  <sheetData>
    <row r="1" spans="1:9" ht="12.4" customHeight="1" x14ac:dyDescent="0.2">
      <c r="A1" s="359" t="s">
        <v>111</v>
      </c>
    </row>
    <row r="3" spans="1:9" ht="24.95" customHeight="1" x14ac:dyDescent="0.2">
      <c r="A3" s="390" t="s">
        <v>515</v>
      </c>
      <c r="B3" s="390"/>
      <c r="C3" s="197"/>
      <c r="D3" s="197"/>
      <c r="E3" s="197"/>
      <c r="F3" s="197"/>
      <c r="G3" s="197"/>
    </row>
    <row r="4" spans="1:9" ht="29.65" customHeight="1" x14ac:dyDescent="0.2">
      <c r="A4" s="396" t="s">
        <v>546</v>
      </c>
      <c r="B4" s="396"/>
      <c r="C4" s="396"/>
      <c r="D4" s="197"/>
      <c r="E4" s="197"/>
      <c r="F4" s="197"/>
      <c r="G4" s="197"/>
    </row>
    <row r="5" spans="1:9" ht="34.15" customHeight="1" x14ac:dyDescent="0.2">
      <c r="A5" s="390" t="s">
        <v>516</v>
      </c>
      <c r="B5" s="390"/>
      <c r="C5" s="390"/>
      <c r="D5" s="390"/>
      <c r="E5" s="390"/>
      <c r="F5" s="390"/>
      <c r="G5" s="197"/>
    </row>
    <row r="6" spans="1:9" ht="25.15" customHeight="1" x14ac:dyDescent="0.2">
      <c r="A6" s="390" t="s">
        <v>517</v>
      </c>
      <c r="B6" s="390"/>
      <c r="C6" s="390"/>
      <c r="D6" s="390"/>
      <c r="E6" s="390"/>
      <c r="F6" s="390"/>
      <c r="G6" s="390"/>
    </row>
    <row r="7" spans="1:9" ht="32.1" customHeight="1" x14ac:dyDescent="0.2">
      <c r="A7" s="390" t="s">
        <v>545</v>
      </c>
      <c r="B7" s="390"/>
      <c r="C7" s="390"/>
      <c r="D7" s="390"/>
      <c r="E7" s="390"/>
      <c r="F7" s="390"/>
      <c r="G7" s="390"/>
    </row>
    <row r="8" spans="1:9" ht="17.649999999999999" customHeight="1" x14ac:dyDescent="0.2">
      <c r="A8" s="348" t="s">
        <v>544</v>
      </c>
      <c r="B8" s="38"/>
      <c r="C8" s="37"/>
      <c r="D8" s="37"/>
      <c r="E8" s="37"/>
      <c r="F8" s="37"/>
      <c r="G8" s="37"/>
      <c r="H8" s="37"/>
    </row>
    <row r="9" spans="1:9" ht="22.9" customHeight="1" x14ac:dyDescent="0.2">
      <c r="A9" s="133" t="s">
        <v>107</v>
      </c>
      <c r="B9" s="134"/>
      <c r="C9" s="395" t="s">
        <v>289</v>
      </c>
      <c r="D9" s="395"/>
      <c r="E9" s="395"/>
      <c r="F9" s="395"/>
      <c r="G9" s="395"/>
      <c r="H9" s="395"/>
      <c r="I9" s="395"/>
    </row>
    <row r="10" spans="1:9" x14ac:dyDescent="0.2">
      <c r="A10" s="135"/>
      <c r="B10" s="136"/>
      <c r="C10" s="37"/>
      <c r="D10" s="37"/>
      <c r="E10" s="37"/>
      <c r="F10" s="37"/>
      <c r="G10" s="37"/>
      <c r="H10" s="37"/>
    </row>
    <row r="11" spans="1:9" ht="22.15" customHeight="1" x14ac:dyDescent="0.2">
      <c r="A11" s="133" t="s">
        <v>110</v>
      </c>
      <c r="B11" s="349">
        <v>5</v>
      </c>
      <c r="C11" s="37"/>
      <c r="D11" s="37"/>
      <c r="E11" s="37"/>
      <c r="F11" s="37"/>
      <c r="G11" s="37"/>
      <c r="H11" s="37"/>
    </row>
    <row r="12" spans="1:9" x14ac:dyDescent="0.2">
      <c r="A12" s="137"/>
      <c r="B12" s="138"/>
      <c r="C12" s="39"/>
      <c r="D12" s="40"/>
      <c r="E12" s="40"/>
      <c r="F12" s="40"/>
      <c r="G12" s="40"/>
      <c r="H12" s="36"/>
    </row>
    <row r="13" spans="1:9" ht="39" customHeight="1" x14ac:dyDescent="0.2">
      <c r="A13" s="133" t="s">
        <v>175</v>
      </c>
      <c r="B13" s="139">
        <v>2023</v>
      </c>
      <c r="C13" s="395" t="s">
        <v>286</v>
      </c>
      <c r="D13" s="395"/>
      <c r="E13" s="395"/>
      <c r="F13" s="395"/>
      <c r="G13" s="395"/>
      <c r="H13" s="395"/>
      <c r="I13" s="395"/>
    </row>
    <row r="14" spans="1:9" ht="36.6" customHeight="1" x14ac:dyDescent="0.2">
      <c r="A14" s="140" t="s">
        <v>108</v>
      </c>
      <c r="B14" s="141"/>
      <c r="C14" s="397" t="s">
        <v>287</v>
      </c>
      <c r="D14" s="398"/>
      <c r="E14" s="398"/>
      <c r="F14" s="398"/>
      <c r="G14" s="398"/>
      <c r="H14" s="398"/>
      <c r="I14" s="399"/>
    </row>
    <row r="15" spans="1:9" ht="24" x14ac:dyDescent="0.2">
      <c r="A15" s="140" t="s">
        <v>109</v>
      </c>
      <c r="B15" s="134">
        <v>36</v>
      </c>
      <c r="C15" s="395" t="s">
        <v>288</v>
      </c>
      <c r="D15" s="395"/>
      <c r="E15" s="395"/>
      <c r="F15" s="395"/>
      <c r="G15" s="395"/>
      <c r="H15" s="395"/>
      <c r="I15" s="395"/>
    </row>
    <row r="16" spans="1:9" x14ac:dyDescent="0.2">
      <c r="A16" s="201" t="s">
        <v>235</v>
      </c>
      <c r="B16" s="202"/>
    </row>
    <row r="18" spans="1:9" ht="49.7" customHeight="1" x14ac:dyDescent="0.2"/>
    <row r="19" spans="1:9" s="198" customFormat="1" ht="26.65" customHeight="1" x14ac:dyDescent="0.2">
      <c r="A19" s="140" t="s">
        <v>146</v>
      </c>
      <c r="B19" s="400" t="s">
        <v>431</v>
      </c>
      <c r="C19" s="401"/>
      <c r="D19" s="401"/>
      <c r="E19" s="401"/>
      <c r="F19" s="401"/>
      <c r="G19" s="401"/>
      <c r="H19" s="401"/>
      <c r="I19" s="402"/>
    </row>
    <row r="20" spans="1:9" s="198" customFormat="1" ht="21" customHeight="1" x14ac:dyDescent="0.2">
      <c r="A20" s="140" t="s">
        <v>143</v>
      </c>
      <c r="B20" s="392" t="s">
        <v>176</v>
      </c>
      <c r="C20" s="393"/>
      <c r="D20" s="393"/>
      <c r="E20" s="393"/>
      <c r="F20" s="393"/>
      <c r="G20" s="393"/>
      <c r="H20" s="393"/>
      <c r="I20" s="394"/>
    </row>
    <row r="21" spans="1:9" s="198" customFormat="1" ht="58.9" customHeight="1" x14ac:dyDescent="0.2">
      <c r="A21" s="339" t="s">
        <v>432</v>
      </c>
      <c r="B21" s="391" t="s">
        <v>433</v>
      </c>
      <c r="C21" s="391"/>
      <c r="D21" s="391"/>
      <c r="E21" s="391"/>
      <c r="F21" s="391"/>
      <c r="G21" s="391"/>
      <c r="H21" s="391"/>
      <c r="I21" s="391"/>
    </row>
    <row r="22" spans="1:9" ht="32.65" hidden="1" customHeight="1" x14ac:dyDescent="0.2">
      <c r="A22" s="338" t="s">
        <v>144</v>
      </c>
      <c r="B22" s="392" t="s">
        <v>159</v>
      </c>
      <c r="C22" s="393"/>
      <c r="D22" s="393"/>
      <c r="E22" s="393"/>
      <c r="F22" s="393"/>
      <c r="G22" s="393"/>
      <c r="H22" s="393"/>
      <c r="I22" s="394"/>
    </row>
    <row r="23" spans="1:9" ht="48" customHeight="1" x14ac:dyDescent="0.2">
      <c r="A23" s="340" t="s">
        <v>434</v>
      </c>
      <c r="B23" s="391" t="s">
        <v>435</v>
      </c>
      <c r="C23" s="391"/>
      <c r="D23" s="391"/>
      <c r="E23" s="391"/>
      <c r="F23" s="391"/>
      <c r="G23" s="391"/>
      <c r="H23" s="391"/>
      <c r="I23" s="391"/>
    </row>
    <row r="24" spans="1:9" ht="21.6" customHeight="1" x14ac:dyDescent="0.2">
      <c r="A24" s="340" t="s">
        <v>436</v>
      </c>
      <c r="B24" s="391" t="s">
        <v>437</v>
      </c>
      <c r="C24" s="391"/>
      <c r="D24" s="391"/>
      <c r="E24" s="391"/>
      <c r="F24" s="391"/>
      <c r="G24" s="391"/>
      <c r="H24" s="391"/>
      <c r="I24" s="391"/>
    </row>
    <row r="25" spans="1:9" ht="29.1" customHeight="1" x14ac:dyDescent="0.2">
      <c r="A25" s="340" t="s">
        <v>438</v>
      </c>
      <c r="B25" s="392" t="s">
        <v>238</v>
      </c>
      <c r="C25" s="393"/>
      <c r="D25" s="393"/>
      <c r="E25" s="393"/>
      <c r="F25" s="393"/>
      <c r="G25" s="393"/>
      <c r="H25" s="393"/>
      <c r="I25" s="394"/>
    </row>
    <row r="26" spans="1:9" ht="25.5" customHeight="1" x14ac:dyDescent="0.2">
      <c r="A26" s="340" t="s">
        <v>439</v>
      </c>
      <c r="B26" s="392" t="s">
        <v>145</v>
      </c>
      <c r="C26" s="393"/>
      <c r="D26" s="393"/>
      <c r="E26" s="393"/>
      <c r="F26" s="393"/>
      <c r="G26" s="393"/>
      <c r="H26" s="393"/>
      <c r="I26" s="394"/>
    </row>
    <row r="27" spans="1:9" ht="42" customHeight="1" x14ac:dyDescent="0.2">
      <c r="A27" s="340" t="s">
        <v>440</v>
      </c>
      <c r="B27" s="392" t="s">
        <v>441</v>
      </c>
      <c r="C27" s="393"/>
      <c r="D27" s="393"/>
      <c r="E27" s="393"/>
      <c r="F27" s="393"/>
      <c r="G27" s="393"/>
      <c r="H27" s="393"/>
      <c r="I27" s="394"/>
    </row>
  </sheetData>
  <mergeCells count="18">
    <mergeCell ref="B26:I26"/>
    <mergeCell ref="B27:I27"/>
    <mergeCell ref="C13:I13"/>
    <mergeCell ref="C14:I14"/>
    <mergeCell ref="C15:I15"/>
    <mergeCell ref="B19:I19"/>
    <mergeCell ref="B20:I20"/>
    <mergeCell ref="B21:I21"/>
    <mergeCell ref="B22:I22"/>
    <mergeCell ref="B23:I23"/>
    <mergeCell ref="A7:G7"/>
    <mergeCell ref="A5:F5"/>
    <mergeCell ref="A3:B3"/>
    <mergeCell ref="B24:I24"/>
    <mergeCell ref="B25:I25"/>
    <mergeCell ref="C9:I9"/>
    <mergeCell ref="A4:C4"/>
    <mergeCell ref="A6:G6"/>
  </mergeCells>
  <hyperlinks>
    <hyperlink ref="A21" location="'2- Cheltuieli eligibile'!A1" display="2- Cheltuieli eligibile"/>
    <hyperlink ref="A23" location="'3- Calcule buget'!A1" display="3- Calcule buget"/>
    <hyperlink ref="A24" location="'4-Buget_cerere'!A1" display="4- Buget_Cerere"/>
    <hyperlink ref="A25" location="'5-Plan investitional'!A1" display="5- Plan investitional"/>
    <hyperlink ref="A26" location="'6- Lista de echipamante'!A1" display="6 - Lista de echipamante"/>
    <hyperlink ref="A27" location="'7- Matricea de corelare BP-DGI'!A1" display="7 - Matricea de corelare BP-DGI"/>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topLeftCell="A22" workbookViewId="0">
      <selection activeCell="C7" sqref="C7:C8"/>
    </sheetView>
  </sheetViews>
  <sheetFormatPr defaultRowHeight="15" x14ac:dyDescent="0.25"/>
  <cols>
    <col min="1" max="1" width="9.140625" style="380"/>
    <col min="2" max="2" width="18.42578125" style="380" customWidth="1"/>
    <col min="3" max="4" width="9.140625" style="380"/>
    <col min="5" max="5" width="13" style="380" customWidth="1"/>
    <col min="6" max="6" width="12.42578125" style="380" customWidth="1"/>
    <col min="7" max="11" width="9.140625" style="380"/>
    <col min="12" max="12" width="9" style="380" customWidth="1"/>
    <col min="13" max="13" width="9.140625" style="380" hidden="1" customWidth="1"/>
    <col min="14" max="16384" width="9.140625" style="380"/>
  </cols>
  <sheetData>
    <row r="1" spans="1:13" x14ac:dyDescent="0.25">
      <c r="A1" s="489" t="s">
        <v>547</v>
      </c>
      <c r="B1" s="489"/>
      <c r="C1" s="489"/>
      <c r="D1" s="489"/>
      <c r="E1" s="489"/>
      <c r="F1" s="489"/>
      <c r="G1" s="489"/>
      <c r="H1" s="489"/>
      <c r="I1" s="489"/>
      <c r="J1" s="489"/>
      <c r="K1" s="489"/>
      <c r="L1" s="489"/>
      <c r="M1" s="489"/>
    </row>
    <row r="2" spans="1:13" x14ac:dyDescent="0.25">
      <c r="A2" s="489"/>
      <c r="B2" s="489"/>
      <c r="C2" s="489"/>
      <c r="D2" s="489"/>
      <c r="E2" s="489"/>
      <c r="F2" s="489"/>
      <c r="G2" s="489"/>
      <c r="H2" s="489"/>
      <c r="I2" s="489"/>
      <c r="J2" s="489"/>
      <c r="K2" s="489"/>
      <c r="L2" s="489"/>
      <c r="M2" s="489"/>
    </row>
    <row r="3" spans="1:13" x14ac:dyDescent="0.25">
      <c r="A3" s="489"/>
      <c r="B3" s="489"/>
      <c r="C3" s="489"/>
      <c r="D3" s="489"/>
      <c r="E3" s="489"/>
      <c r="F3" s="489"/>
      <c r="G3" s="489"/>
      <c r="H3" s="489"/>
      <c r="I3" s="489"/>
      <c r="J3" s="489"/>
      <c r="K3" s="489"/>
      <c r="L3" s="489"/>
      <c r="M3" s="489"/>
    </row>
    <row r="4" spans="1:13" ht="35.25" customHeight="1" x14ac:dyDescent="0.25">
      <c r="A4" s="489"/>
      <c r="B4" s="489"/>
      <c r="C4" s="489"/>
      <c r="D4" s="489"/>
      <c r="E4" s="489"/>
      <c r="F4" s="489"/>
      <c r="G4" s="489"/>
      <c r="H4" s="489"/>
      <c r="I4" s="489"/>
      <c r="J4" s="489"/>
      <c r="K4" s="489"/>
      <c r="L4" s="489"/>
      <c r="M4" s="489"/>
    </row>
    <row r="7" spans="1:13" ht="34.5" customHeight="1" x14ac:dyDescent="0.25">
      <c r="A7" s="490" t="s">
        <v>65</v>
      </c>
      <c r="B7" s="490" t="s">
        <v>548</v>
      </c>
      <c r="C7" s="490" t="s">
        <v>549</v>
      </c>
      <c r="D7" s="491" t="s">
        <v>550</v>
      </c>
      <c r="E7" s="491"/>
      <c r="F7" s="491"/>
      <c r="G7" s="491"/>
      <c r="H7" s="490" t="s">
        <v>551</v>
      </c>
      <c r="I7" s="490"/>
      <c r="J7" s="490"/>
      <c r="K7" s="491" t="s">
        <v>552</v>
      </c>
      <c r="L7" s="491" t="s">
        <v>553</v>
      </c>
    </row>
    <row r="8" spans="1:13" ht="60" x14ac:dyDescent="0.25">
      <c r="A8" s="490"/>
      <c r="B8" s="490"/>
      <c r="C8" s="490"/>
      <c r="D8" s="381" t="s">
        <v>554</v>
      </c>
      <c r="E8" s="382" t="s">
        <v>555</v>
      </c>
      <c r="F8" s="382" t="s">
        <v>556</v>
      </c>
      <c r="G8" s="382" t="s">
        <v>557</v>
      </c>
      <c r="H8" s="381" t="s">
        <v>554</v>
      </c>
      <c r="I8" s="381" t="s">
        <v>59</v>
      </c>
      <c r="J8" s="381" t="s">
        <v>96</v>
      </c>
      <c r="K8" s="491"/>
      <c r="L8" s="491"/>
    </row>
    <row r="9" spans="1:13" x14ac:dyDescent="0.25">
      <c r="A9" s="383">
        <v>0</v>
      </c>
      <c r="B9" s="384">
        <v>1</v>
      </c>
      <c r="C9" s="384">
        <v>2</v>
      </c>
      <c r="D9" s="384" t="s">
        <v>558</v>
      </c>
      <c r="E9" s="384">
        <v>4</v>
      </c>
      <c r="F9" s="385">
        <v>5</v>
      </c>
      <c r="G9" s="385">
        <v>6</v>
      </c>
      <c r="H9" s="385" t="s">
        <v>559</v>
      </c>
      <c r="I9" s="385">
        <v>8</v>
      </c>
      <c r="J9" s="385">
        <v>9</v>
      </c>
      <c r="K9" s="385">
        <v>10</v>
      </c>
      <c r="L9" s="385" t="s">
        <v>560</v>
      </c>
    </row>
    <row r="10" spans="1:13" x14ac:dyDescent="0.25">
      <c r="A10" s="386">
        <v>1</v>
      </c>
      <c r="B10" s="387">
        <f>'8-Export SMIS'!G2</f>
        <v>0</v>
      </c>
      <c r="C10" s="387">
        <f>'8-Export SMIS'!J2</f>
        <v>0</v>
      </c>
      <c r="D10" s="388">
        <f>E10+F10+G10</f>
        <v>0</v>
      </c>
      <c r="E10" s="388">
        <f>'8-Export SMIS'!AJ2</f>
        <v>0</v>
      </c>
      <c r="F10" s="388">
        <f>'8-Export SMIS'!AM2</f>
        <v>0</v>
      </c>
      <c r="G10" s="388">
        <f>'8-Export SMIS'!AD2</f>
        <v>0</v>
      </c>
      <c r="H10" s="388">
        <f>I10+J10</f>
        <v>0</v>
      </c>
      <c r="I10" s="388">
        <f>'8-Export SMIS'!T2</f>
        <v>0</v>
      </c>
      <c r="J10" s="388">
        <f>'8-Export SMIS'!Y2</f>
        <v>0</v>
      </c>
      <c r="K10" s="388">
        <f>'8-Export SMIS'!Z2</f>
        <v>0</v>
      </c>
      <c r="L10" s="388">
        <f>D10+K10</f>
        <v>0</v>
      </c>
    </row>
    <row r="11" spans="1:13" x14ac:dyDescent="0.25">
      <c r="A11" s="386">
        <v>2</v>
      </c>
      <c r="B11" s="387">
        <f>'8-Export SMIS'!G3</f>
        <v>0</v>
      </c>
      <c r="C11" s="387">
        <f>'8-Export SMIS'!J3</f>
        <v>0</v>
      </c>
      <c r="D11" s="388">
        <f t="shared" ref="D11:D74" si="0">E11+F11+G11</f>
        <v>0</v>
      </c>
      <c r="E11" s="388">
        <f>'8-Export SMIS'!AJ3</f>
        <v>0</v>
      </c>
      <c r="F11" s="388">
        <f>'8-Export SMIS'!AM3</f>
        <v>0</v>
      </c>
      <c r="G11" s="388">
        <f>'8-Export SMIS'!AD3</f>
        <v>0</v>
      </c>
      <c r="H11" s="388">
        <f t="shared" ref="H11:H74" si="1">I11+J11</f>
        <v>0</v>
      </c>
      <c r="I11" s="388">
        <f>'8-Export SMIS'!T3</f>
        <v>0</v>
      </c>
      <c r="J11" s="388">
        <f>'8-Export SMIS'!Y3</f>
        <v>0</v>
      </c>
      <c r="K11" s="388">
        <f>'8-Export SMIS'!Z3</f>
        <v>0</v>
      </c>
      <c r="L11" s="388">
        <f t="shared" ref="L11:L74" si="2">D11+K11</f>
        <v>0</v>
      </c>
    </row>
    <row r="12" spans="1:13" x14ac:dyDescent="0.25">
      <c r="A12" s="386">
        <v>3</v>
      </c>
      <c r="B12" s="387">
        <f>'8-Export SMIS'!G4</f>
        <v>0</v>
      </c>
      <c r="C12" s="387">
        <f>'8-Export SMIS'!J4</f>
        <v>0</v>
      </c>
      <c r="D12" s="388">
        <f t="shared" si="0"/>
        <v>0</v>
      </c>
      <c r="E12" s="388">
        <f>'8-Export SMIS'!AJ4</f>
        <v>0</v>
      </c>
      <c r="F12" s="388">
        <f>'8-Export SMIS'!AM4</f>
        <v>0</v>
      </c>
      <c r="G12" s="388">
        <f>'8-Export SMIS'!AD4</f>
        <v>0</v>
      </c>
      <c r="H12" s="388">
        <f t="shared" si="1"/>
        <v>0</v>
      </c>
      <c r="I12" s="388">
        <f>'8-Export SMIS'!T4</f>
        <v>0</v>
      </c>
      <c r="J12" s="388">
        <f>'8-Export SMIS'!Y4</f>
        <v>0</v>
      </c>
      <c r="K12" s="388">
        <f>'8-Export SMIS'!Z4</f>
        <v>0</v>
      </c>
      <c r="L12" s="388">
        <f t="shared" si="2"/>
        <v>0</v>
      </c>
    </row>
    <row r="13" spans="1:13" x14ac:dyDescent="0.25">
      <c r="A13" s="386">
        <v>4</v>
      </c>
      <c r="B13" s="387">
        <f>'8-Export SMIS'!G5</f>
        <v>0</v>
      </c>
      <c r="C13" s="387">
        <f>'8-Export SMIS'!J5</f>
        <v>0</v>
      </c>
      <c r="D13" s="388">
        <f t="shared" si="0"/>
        <v>0</v>
      </c>
      <c r="E13" s="388">
        <f>'8-Export SMIS'!AJ5</f>
        <v>0</v>
      </c>
      <c r="F13" s="388">
        <f>'8-Export SMIS'!AM5</f>
        <v>0</v>
      </c>
      <c r="G13" s="388">
        <f>'8-Export SMIS'!AD5</f>
        <v>0</v>
      </c>
      <c r="H13" s="388">
        <f t="shared" si="1"/>
        <v>0</v>
      </c>
      <c r="I13" s="388">
        <f>'8-Export SMIS'!T5</f>
        <v>0</v>
      </c>
      <c r="J13" s="388">
        <f>'8-Export SMIS'!Y5</f>
        <v>0</v>
      </c>
      <c r="K13" s="388">
        <f>'8-Export SMIS'!Z5</f>
        <v>0</v>
      </c>
      <c r="L13" s="388">
        <f t="shared" si="2"/>
        <v>0</v>
      </c>
    </row>
    <row r="14" spans="1:13" x14ac:dyDescent="0.25">
      <c r="A14" s="386">
        <v>5</v>
      </c>
      <c r="B14" s="387">
        <f>'8-Export SMIS'!G6</f>
        <v>0</v>
      </c>
      <c r="C14" s="387">
        <f>'8-Export SMIS'!J6</f>
        <v>0</v>
      </c>
      <c r="D14" s="388">
        <f t="shared" si="0"/>
        <v>0</v>
      </c>
      <c r="E14" s="388">
        <f>'8-Export SMIS'!AJ6</f>
        <v>0</v>
      </c>
      <c r="F14" s="388">
        <f>'8-Export SMIS'!AM6</f>
        <v>0</v>
      </c>
      <c r="G14" s="388">
        <f>'8-Export SMIS'!AD6</f>
        <v>0</v>
      </c>
      <c r="H14" s="388">
        <f t="shared" si="1"/>
        <v>0</v>
      </c>
      <c r="I14" s="388">
        <f>'8-Export SMIS'!T6</f>
        <v>0</v>
      </c>
      <c r="J14" s="388">
        <f>'8-Export SMIS'!Y6</f>
        <v>0</v>
      </c>
      <c r="K14" s="388">
        <f>'8-Export SMIS'!Z6</f>
        <v>0</v>
      </c>
      <c r="L14" s="388">
        <f t="shared" si="2"/>
        <v>0</v>
      </c>
    </row>
    <row r="15" spans="1:13" x14ac:dyDescent="0.25">
      <c r="A15" s="386">
        <v>6</v>
      </c>
      <c r="B15" s="387">
        <f>'8-Export SMIS'!G7</f>
        <v>0</v>
      </c>
      <c r="C15" s="387">
        <f>'8-Export SMIS'!J7</f>
        <v>0</v>
      </c>
      <c r="D15" s="388">
        <f t="shared" si="0"/>
        <v>0</v>
      </c>
      <c r="E15" s="388">
        <f>'8-Export SMIS'!AJ7</f>
        <v>0</v>
      </c>
      <c r="F15" s="388">
        <f>'8-Export SMIS'!AM7</f>
        <v>0</v>
      </c>
      <c r="G15" s="388">
        <f>'8-Export SMIS'!AD7</f>
        <v>0</v>
      </c>
      <c r="H15" s="388">
        <f t="shared" si="1"/>
        <v>0</v>
      </c>
      <c r="I15" s="388">
        <f>'8-Export SMIS'!T7</f>
        <v>0</v>
      </c>
      <c r="J15" s="388">
        <f>'8-Export SMIS'!Y7</f>
        <v>0</v>
      </c>
      <c r="K15" s="388">
        <f>'8-Export SMIS'!Z7</f>
        <v>0</v>
      </c>
      <c r="L15" s="388">
        <f t="shared" si="2"/>
        <v>0</v>
      </c>
    </row>
    <row r="16" spans="1:13" x14ac:dyDescent="0.25">
      <c r="A16" s="386">
        <v>7</v>
      </c>
      <c r="B16" s="387">
        <f>'8-Export SMIS'!G8</f>
        <v>0</v>
      </c>
      <c r="C16" s="387">
        <f>'8-Export SMIS'!J8</f>
        <v>0</v>
      </c>
      <c r="D16" s="388">
        <f t="shared" si="0"/>
        <v>0</v>
      </c>
      <c r="E16" s="388">
        <f>'8-Export SMIS'!AJ8</f>
        <v>0</v>
      </c>
      <c r="F16" s="388">
        <f>'8-Export SMIS'!AM8</f>
        <v>0</v>
      </c>
      <c r="G16" s="388">
        <f>'8-Export SMIS'!AD8</f>
        <v>0</v>
      </c>
      <c r="H16" s="388">
        <f t="shared" si="1"/>
        <v>0</v>
      </c>
      <c r="I16" s="388">
        <f>'8-Export SMIS'!T8</f>
        <v>0</v>
      </c>
      <c r="J16" s="388">
        <f>'8-Export SMIS'!Y8</f>
        <v>0</v>
      </c>
      <c r="K16" s="388">
        <f>'8-Export SMIS'!Z8</f>
        <v>0</v>
      </c>
      <c r="L16" s="388">
        <f t="shared" si="2"/>
        <v>0</v>
      </c>
    </row>
    <row r="17" spans="1:12" x14ac:dyDescent="0.25">
      <c r="A17" s="386">
        <v>8</v>
      </c>
      <c r="B17" s="387">
        <f>'8-Export SMIS'!G9</f>
        <v>0</v>
      </c>
      <c r="C17" s="387">
        <f>'8-Export SMIS'!J9</f>
        <v>0</v>
      </c>
      <c r="D17" s="388">
        <f t="shared" si="0"/>
        <v>0</v>
      </c>
      <c r="E17" s="388">
        <f>'8-Export SMIS'!AJ9</f>
        <v>0</v>
      </c>
      <c r="F17" s="388">
        <f>'8-Export SMIS'!AM9</f>
        <v>0</v>
      </c>
      <c r="G17" s="388">
        <f>'8-Export SMIS'!AD9</f>
        <v>0</v>
      </c>
      <c r="H17" s="388">
        <f t="shared" si="1"/>
        <v>0</v>
      </c>
      <c r="I17" s="388">
        <f>'8-Export SMIS'!T9</f>
        <v>0</v>
      </c>
      <c r="J17" s="388">
        <f>'8-Export SMIS'!Y9</f>
        <v>0</v>
      </c>
      <c r="K17" s="388">
        <f>'8-Export SMIS'!Z9</f>
        <v>0</v>
      </c>
      <c r="L17" s="388">
        <f t="shared" si="2"/>
        <v>0</v>
      </c>
    </row>
    <row r="18" spans="1:12" x14ac:dyDescent="0.25">
      <c r="A18" s="386">
        <v>9</v>
      </c>
      <c r="B18" s="387">
        <f>'8-Export SMIS'!G10</f>
        <v>0</v>
      </c>
      <c r="C18" s="387">
        <f>'8-Export SMIS'!J10</f>
        <v>0</v>
      </c>
      <c r="D18" s="388">
        <f t="shared" si="0"/>
        <v>0</v>
      </c>
      <c r="E18" s="388">
        <f>'8-Export SMIS'!AJ10</f>
        <v>0</v>
      </c>
      <c r="F18" s="388">
        <f>'8-Export SMIS'!AM10</f>
        <v>0</v>
      </c>
      <c r="G18" s="388">
        <f>'8-Export SMIS'!AD10</f>
        <v>0</v>
      </c>
      <c r="H18" s="388">
        <f t="shared" si="1"/>
        <v>0</v>
      </c>
      <c r="I18" s="388">
        <f>'8-Export SMIS'!T10</f>
        <v>0</v>
      </c>
      <c r="J18" s="388">
        <f>'8-Export SMIS'!Y10</f>
        <v>0</v>
      </c>
      <c r="K18" s="388">
        <f>'8-Export SMIS'!Z10</f>
        <v>0</v>
      </c>
      <c r="L18" s="388">
        <f t="shared" si="2"/>
        <v>0</v>
      </c>
    </row>
    <row r="19" spans="1:12" x14ac:dyDescent="0.25">
      <c r="A19" s="386">
        <v>10</v>
      </c>
      <c r="B19" s="387">
        <f>'8-Export SMIS'!G11</f>
        <v>0</v>
      </c>
      <c r="C19" s="387">
        <f>'8-Export SMIS'!J11</f>
        <v>0</v>
      </c>
      <c r="D19" s="388">
        <f t="shared" si="0"/>
        <v>0</v>
      </c>
      <c r="E19" s="388">
        <f>'8-Export SMIS'!AJ11</f>
        <v>0</v>
      </c>
      <c r="F19" s="388">
        <f>'8-Export SMIS'!AM11</f>
        <v>0</v>
      </c>
      <c r="G19" s="388">
        <f>'8-Export SMIS'!AD11</f>
        <v>0</v>
      </c>
      <c r="H19" s="388">
        <f t="shared" si="1"/>
        <v>0</v>
      </c>
      <c r="I19" s="388">
        <f>'8-Export SMIS'!T11</f>
        <v>0</v>
      </c>
      <c r="J19" s="388">
        <f>'8-Export SMIS'!Y11</f>
        <v>0</v>
      </c>
      <c r="K19" s="388">
        <f>'8-Export SMIS'!Z11</f>
        <v>0</v>
      </c>
      <c r="L19" s="388">
        <f t="shared" si="2"/>
        <v>0</v>
      </c>
    </row>
    <row r="20" spans="1:12" x14ac:dyDescent="0.25">
      <c r="A20" s="386">
        <v>11</v>
      </c>
      <c r="B20" s="387">
        <f>'8-Export SMIS'!G12</f>
        <v>0</v>
      </c>
      <c r="C20" s="387">
        <f>'8-Export SMIS'!J12</f>
        <v>0</v>
      </c>
      <c r="D20" s="388">
        <f t="shared" si="0"/>
        <v>0</v>
      </c>
      <c r="E20" s="388">
        <f>'8-Export SMIS'!AJ12</f>
        <v>0</v>
      </c>
      <c r="F20" s="388">
        <f>'8-Export SMIS'!AM12</f>
        <v>0</v>
      </c>
      <c r="G20" s="388">
        <f>'8-Export SMIS'!AD12</f>
        <v>0</v>
      </c>
      <c r="H20" s="388">
        <f t="shared" si="1"/>
        <v>0</v>
      </c>
      <c r="I20" s="388">
        <f>'8-Export SMIS'!T12</f>
        <v>0</v>
      </c>
      <c r="J20" s="388">
        <f>'8-Export SMIS'!Y12</f>
        <v>0</v>
      </c>
      <c r="K20" s="388">
        <f>'8-Export SMIS'!Z12</f>
        <v>0</v>
      </c>
      <c r="L20" s="388">
        <f t="shared" si="2"/>
        <v>0</v>
      </c>
    </row>
    <row r="21" spans="1:12" x14ac:dyDescent="0.25">
      <c r="A21" s="386">
        <v>12</v>
      </c>
      <c r="B21" s="387">
        <f>'8-Export SMIS'!G13</f>
        <v>0</v>
      </c>
      <c r="C21" s="387">
        <f>'8-Export SMIS'!J13</f>
        <v>0</v>
      </c>
      <c r="D21" s="388">
        <f t="shared" si="0"/>
        <v>0</v>
      </c>
      <c r="E21" s="388">
        <f>'8-Export SMIS'!AJ13</f>
        <v>0</v>
      </c>
      <c r="F21" s="388">
        <f>'8-Export SMIS'!AM13</f>
        <v>0</v>
      </c>
      <c r="G21" s="388">
        <f>'8-Export SMIS'!AD13</f>
        <v>0</v>
      </c>
      <c r="H21" s="388">
        <f t="shared" si="1"/>
        <v>0</v>
      </c>
      <c r="I21" s="388">
        <f>'8-Export SMIS'!T13</f>
        <v>0</v>
      </c>
      <c r="J21" s="388">
        <f>'8-Export SMIS'!Y13</f>
        <v>0</v>
      </c>
      <c r="K21" s="388">
        <f>'8-Export SMIS'!Z13</f>
        <v>0</v>
      </c>
      <c r="L21" s="388">
        <f t="shared" si="2"/>
        <v>0</v>
      </c>
    </row>
    <row r="22" spans="1:12" x14ac:dyDescent="0.25">
      <c r="A22" s="386">
        <v>13</v>
      </c>
      <c r="B22" s="387">
        <f>'8-Export SMIS'!G14</f>
        <v>0</v>
      </c>
      <c r="C22" s="387">
        <f>'8-Export SMIS'!J14</f>
        <v>0</v>
      </c>
      <c r="D22" s="388">
        <f t="shared" si="0"/>
        <v>0</v>
      </c>
      <c r="E22" s="388">
        <f>'8-Export SMIS'!AJ14</f>
        <v>0</v>
      </c>
      <c r="F22" s="388">
        <f>'8-Export SMIS'!AM14</f>
        <v>0</v>
      </c>
      <c r="G22" s="388">
        <f>'8-Export SMIS'!AD14</f>
        <v>0</v>
      </c>
      <c r="H22" s="388">
        <f t="shared" si="1"/>
        <v>0</v>
      </c>
      <c r="I22" s="388">
        <f>'8-Export SMIS'!T14</f>
        <v>0</v>
      </c>
      <c r="J22" s="388">
        <f>'8-Export SMIS'!Y14</f>
        <v>0</v>
      </c>
      <c r="K22" s="388">
        <f>'8-Export SMIS'!Z14</f>
        <v>0</v>
      </c>
      <c r="L22" s="388">
        <f t="shared" si="2"/>
        <v>0</v>
      </c>
    </row>
    <row r="23" spans="1:12" x14ac:dyDescent="0.25">
      <c r="A23" s="386">
        <v>14</v>
      </c>
      <c r="B23" s="387">
        <f>'8-Export SMIS'!G15</f>
        <v>0</v>
      </c>
      <c r="C23" s="387">
        <f>'8-Export SMIS'!J15</f>
        <v>0</v>
      </c>
      <c r="D23" s="388">
        <f t="shared" si="0"/>
        <v>0</v>
      </c>
      <c r="E23" s="388">
        <f>'8-Export SMIS'!AJ15</f>
        <v>0</v>
      </c>
      <c r="F23" s="388">
        <f>'8-Export SMIS'!AM15</f>
        <v>0</v>
      </c>
      <c r="G23" s="388">
        <f>'8-Export SMIS'!AD15</f>
        <v>0</v>
      </c>
      <c r="H23" s="388">
        <f t="shared" si="1"/>
        <v>0</v>
      </c>
      <c r="I23" s="388">
        <f>'8-Export SMIS'!T15</f>
        <v>0</v>
      </c>
      <c r="J23" s="388">
        <f>'8-Export SMIS'!Y15</f>
        <v>0</v>
      </c>
      <c r="K23" s="388">
        <f>'8-Export SMIS'!Z15</f>
        <v>0</v>
      </c>
      <c r="L23" s="388">
        <f t="shared" si="2"/>
        <v>0</v>
      </c>
    </row>
    <row r="24" spans="1:12" x14ac:dyDescent="0.25">
      <c r="A24" s="386">
        <v>15</v>
      </c>
      <c r="B24" s="387">
        <f>'8-Export SMIS'!G16</f>
        <v>0</v>
      </c>
      <c r="C24" s="387">
        <f>'8-Export SMIS'!J16</f>
        <v>0</v>
      </c>
      <c r="D24" s="388">
        <f t="shared" si="0"/>
        <v>0</v>
      </c>
      <c r="E24" s="388">
        <f>'8-Export SMIS'!AJ16</f>
        <v>0</v>
      </c>
      <c r="F24" s="388">
        <f>'8-Export SMIS'!AM16</f>
        <v>0</v>
      </c>
      <c r="G24" s="388">
        <f>'8-Export SMIS'!AD16</f>
        <v>0</v>
      </c>
      <c r="H24" s="388">
        <f t="shared" si="1"/>
        <v>0</v>
      </c>
      <c r="I24" s="388">
        <f>'8-Export SMIS'!T16</f>
        <v>0</v>
      </c>
      <c r="J24" s="388">
        <f>'8-Export SMIS'!Y16</f>
        <v>0</v>
      </c>
      <c r="K24" s="388">
        <f>'8-Export SMIS'!Z16</f>
        <v>0</v>
      </c>
      <c r="L24" s="388">
        <f t="shared" si="2"/>
        <v>0</v>
      </c>
    </row>
    <row r="25" spans="1:12" x14ac:dyDescent="0.25">
      <c r="A25" s="386">
        <v>16</v>
      </c>
      <c r="B25" s="387">
        <f>'8-Export SMIS'!G17</f>
        <v>0</v>
      </c>
      <c r="C25" s="387">
        <f>'8-Export SMIS'!J17</f>
        <v>0</v>
      </c>
      <c r="D25" s="388">
        <f t="shared" si="0"/>
        <v>0</v>
      </c>
      <c r="E25" s="388">
        <f>'8-Export SMIS'!AJ17</f>
        <v>0</v>
      </c>
      <c r="F25" s="388">
        <f>'8-Export SMIS'!AM17</f>
        <v>0</v>
      </c>
      <c r="G25" s="388">
        <f>'8-Export SMIS'!AD17</f>
        <v>0</v>
      </c>
      <c r="H25" s="388">
        <f t="shared" si="1"/>
        <v>0</v>
      </c>
      <c r="I25" s="388">
        <f>'8-Export SMIS'!T17</f>
        <v>0</v>
      </c>
      <c r="J25" s="388">
        <f>'8-Export SMIS'!Y17</f>
        <v>0</v>
      </c>
      <c r="K25" s="388">
        <f>'8-Export SMIS'!Z17</f>
        <v>0</v>
      </c>
      <c r="L25" s="388">
        <f t="shared" si="2"/>
        <v>0</v>
      </c>
    </row>
    <row r="26" spans="1:12" x14ac:dyDescent="0.25">
      <c r="A26" s="386">
        <v>17</v>
      </c>
      <c r="B26" s="387">
        <f>'8-Export SMIS'!G18</f>
        <v>0</v>
      </c>
      <c r="C26" s="387">
        <f>'8-Export SMIS'!J18</f>
        <v>0</v>
      </c>
      <c r="D26" s="388">
        <f t="shared" si="0"/>
        <v>0</v>
      </c>
      <c r="E26" s="388">
        <f>'8-Export SMIS'!AJ18</f>
        <v>0</v>
      </c>
      <c r="F26" s="388">
        <f>'8-Export SMIS'!AM18</f>
        <v>0</v>
      </c>
      <c r="G26" s="388">
        <f>'8-Export SMIS'!AD18</f>
        <v>0</v>
      </c>
      <c r="H26" s="388">
        <f t="shared" si="1"/>
        <v>0</v>
      </c>
      <c r="I26" s="388">
        <f>'8-Export SMIS'!T18</f>
        <v>0</v>
      </c>
      <c r="J26" s="388">
        <f>'8-Export SMIS'!Y18</f>
        <v>0</v>
      </c>
      <c r="K26" s="388">
        <f>'8-Export SMIS'!Z18</f>
        <v>0</v>
      </c>
      <c r="L26" s="388">
        <f t="shared" si="2"/>
        <v>0</v>
      </c>
    </row>
    <row r="27" spans="1:12" x14ac:dyDescent="0.25">
      <c r="A27" s="386">
        <v>18</v>
      </c>
      <c r="B27" s="387">
        <f>'8-Export SMIS'!G19</f>
        <v>0</v>
      </c>
      <c r="C27" s="387">
        <f>'8-Export SMIS'!J19</f>
        <v>0</v>
      </c>
      <c r="D27" s="388">
        <f t="shared" si="0"/>
        <v>0</v>
      </c>
      <c r="E27" s="388">
        <f>'8-Export SMIS'!AJ19</f>
        <v>0</v>
      </c>
      <c r="F27" s="388">
        <f>'8-Export SMIS'!AM19</f>
        <v>0</v>
      </c>
      <c r="G27" s="388">
        <f>'8-Export SMIS'!AD19</f>
        <v>0</v>
      </c>
      <c r="H27" s="388">
        <f t="shared" si="1"/>
        <v>0</v>
      </c>
      <c r="I27" s="388">
        <f>'8-Export SMIS'!T19</f>
        <v>0</v>
      </c>
      <c r="J27" s="388">
        <f>'8-Export SMIS'!Y19</f>
        <v>0</v>
      </c>
      <c r="K27" s="388">
        <f>'8-Export SMIS'!Z19</f>
        <v>0</v>
      </c>
      <c r="L27" s="388">
        <f t="shared" si="2"/>
        <v>0</v>
      </c>
    </row>
    <row r="28" spans="1:12" x14ac:dyDescent="0.25">
      <c r="A28" s="386">
        <v>19</v>
      </c>
      <c r="B28" s="387">
        <f>'8-Export SMIS'!G20</f>
        <v>0</v>
      </c>
      <c r="C28" s="387">
        <f>'8-Export SMIS'!J20</f>
        <v>0</v>
      </c>
      <c r="D28" s="388">
        <f t="shared" si="0"/>
        <v>0</v>
      </c>
      <c r="E28" s="388">
        <f>'8-Export SMIS'!AJ20</f>
        <v>0</v>
      </c>
      <c r="F28" s="388">
        <f>'8-Export SMIS'!AM20</f>
        <v>0</v>
      </c>
      <c r="G28" s="388">
        <f>'8-Export SMIS'!AD20</f>
        <v>0</v>
      </c>
      <c r="H28" s="388">
        <f t="shared" si="1"/>
        <v>0</v>
      </c>
      <c r="I28" s="388">
        <f>'8-Export SMIS'!T20</f>
        <v>0</v>
      </c>
      <c r="J28" s="388">
        <f>'8-Export SMIS'!Y20</f>
        <v>0</v>
      </c>
      <c r="K28" s="388">
        <f>'8-Export SMIS'!Z20</f>
        <v>0</v>
      </c>
      <c r="L28" s="388">
        <f t="shared" si="2"/>
        <v>0</v>
      </c>
    </row>
    <row r="29" spans="1:12" x14ac:dyDescent="0.25">
      <c r="A29" s="386">
        <v>20</v>
      </c>
      <c r="B29" s="387">
        <f>'8-Export SMIS'!G21</f>
        <v>0</v>
      </c>
      <c r="C29" s="387">
        <f>'8-Export SMIS'!J21</f>
        <v>0</v>
      </c>
      <c r="D29" s="388">
        <f t="shared" si="0"/>
        <v>0</v>
      </c>
      <c r="E29" s="388">
        <f>'8-Export SMIS'!AJ21</f>
        <v>0</v>
      </c>
      <c r="F29" s="388">
        <f>'8-Export SMIS'!AM21</f>
        <v>0</v>
      </c>
      <c r="G29" s="388">
        <f>'8-Export SMIS'!AD21</f>
        <v>0</v>
      </c>
      <c r="H29" s="388">
        <f t="shared" si="1"/>
        <v>0</v>
      </c>
      <c r="I29" s="388">
        <f>'8-Export SMIS'!T21</f>
        <v>0</v>
      </c>
      <c r="J29" s="388">
        <f>'8-Export SMIS'!Y21</f>
        <v>0</v>
      </c>
      <c r="K29" s="388">
        <f>'8-Export SMIS'!Z21</f>
        <v>0</v>
      </c>
      <c r="L29" s="388">
        <f t="shared" si="2"/>
        <v>0</v>
      </c>
    </row>
    <row r="30" spans="1:12" x14ac:dyDescent="0.25">
      <c r="A30" s="386">
        <v>21</v>
      </c>
      <c r="B30" s="387">
        <f>'8-Export SMIS'!G22</f>
        <v>0</v>
      </c>
      <c r="C30" s="387">
        <f>'8-Export SMIS'!J22</f>
        <v>0</v>
      </c>
      <c r="D30" s="388">
        <f t="shared" si="0"/>
        <v>0</v>
      </c>
      <c r="E30" s="388">
        <f>'8-Export SMIS'!AJ22</f>
        <v>0</v>
      </c>
      <c r="F30" s="388">
        <f>'8-Export SMIS'!AM22</f>
        <v>0</v>
      </c>
      <c r="G30" s="388">
        <f>'8-Export SMIS'!AD22</f>
        <v>0</v>
      </c>
      <c r="H30" s="388">
        <f t="shared" si="1"/>
        <v>0</v>
      </c>
      <c r="I30" s="388">
        <f>'8-Export SMIS'!T22</f>
        <v>0</v>
      </c>
      <c r="J30" s="388">
        <f>'8-Export SMIS'!Y22</f>
        <v>0</v>
      </c>
      <c r="K30" s="388">
        <f>'8-Export SMIS'!Z22</f>
        <v>0</v>
      </c>
      <c r="L30" s="388">
        <f t="shared" si="2"/>
        <v>0</v>
      </c>
    </row>
    <row r="31" spans="1:12" x14ac:dyDescent="0.25">
      <c r="A31" s="386">
        <v>22</v>
      </c>
      <c r="B31" s="387">
        <f>'8-Export SMIS'!G23</f>
        <v>0</v>
      </c>
      <c r="C31" s="387">
        <f>'8-Export SMIS'!J23</f>
        <v>0</v>
      </c>
      <c r="D31" s="388">
        <f t="shared" si="0"/>
        <v>0</v>
      </c>
      <c r="E31" s="388">
        <f>'8-Export SMIS'!AJ23</f>
        <v>0</v>
      </c>
      <c r="F31" s="388">
        <f>'8-Export SMIS'!AM23</f>
        <v>0</v>
      </c>
      <c r="G31" s="388">
        <f>'8-Export SMIS'!AD23</f>
        <v>0</v>
      </c>
      <c r="H31" s="388">
        <f t="shared" si="1"/>
        <v>0</v>
      </c>
      <c r="I31" s="388">
        <f>'8-Export SMIS'!T23</f>
        <v>0</v>
      </c>
      <c r="J31" s="388">
        <f>'8-Export SMIS'!Y23</f>
        <v>0</v>
      </c>
      <c r="K31" s="388">
        <f>'8-Export SMIS'!Z23</f>
        <v>0</v>
      </c>
      <c r="L31" s="388">
        <f t="shared" si="2"/>
        <v>0</v>
      </c>
    </row>
    <row r="32" spans="1:12" x14ac:dyDescent="0.25">
      <c r="A32" s="386">
        <v>23</v>
      </c>
      <c r="B32" s="387">
        <f>'8-Export SMIS'!G24</f>
        <v>0</v>
      </c>
      <c r="C32" s="387">
        <f>'8-Export SMIS'!J24</f>
        <v>0</v>
      </c>
      <c r="D32" s="388">
        <f t="shared" si="0"/>
        <v>0</v>
      </c>
      <c r="E32" s="388">
        <f>'8-Export SMIS'!AJ24</f>
        <v>0</v>
      </c>
      <c r="F32" s="388">
        <f>'8-Export SMIS'!AM24</f>
        <v>0</v>
      </c>
      <c r="G32" s="388">
        <f>'8-Export SMIS'!AD24</f>
        <v>0</v>
      </c>
      <c r="H32" s="388">
        <f t="shared" si="1"/>
        <v>0</v>
      </c>
      <c r="I32" s="388">
        <f>'8-Export SMIS'!T24</f>
        <v>0</v>
      </c>
      <c r="J32" s="388">
        <f>'8-Export SMIS'!Y24</f>
        <v>0</v>
      </c>
      <c r="K32" s="388">
        <f>'8-Export SMIS'!Z24</f>
        <v>0</v>
      </c>
      <c r="L32" s="388">
        <f t="shared" si="2"/>
        <v>0</v>
      </c>
    </row>
    <row r="33" spans="1:12" x14ac:dyDescent="0.25">
      <c r="A33" s="386">
        <v>24</v>
      </c>
      <c r="B33" s="387">
        <f>'8-Export SMIS'!G25</f>
        <v>0</v>
      </c>
      <c r="C33" s="387">
        <f>'8-Export SMIS'!J25</f>
        <v>0</v>
      </c>
      <c r="D33" s="388">
        <f t="shared" si="0"/>
        <v>0</v>
      </c>
      <c r="E33" s="388">
        <f>'8-Export SMIS'!AJ25</f>
        <v>0</v>
      </c>
      <c r="F33" s="388">
        <f>'8-Export SMIS'!AM25</f>
        <v>0</v>
      </c>
      <c r="G33" s="388">
        <f>'8-Export SMIS'!AD25</f>
        <v>0</v>
      </c>
      <c r="H33" s="388">
        <f t="shared" si="1"/>
        <v>0</v>
      </c>
      <c r="I33" s="388">
        <f>'8-Export SMIS'!T25</f>
        <v>0</v>
      </c>
      <c r="J33" s="388">
        <f>'8-Export SMIS'!Y25</f>
        <v>0</v>
      </c>
      <c r="K33" s="388">
        <f>'8-Export SMIS'!Z25</f>
        <v>0</v>
      </c>
      <c r="L33" s="388">
        <f t="shared" si="2"/>
        <v>0</v>
      </c>
    </row>
    <row r="34" spans="1:12" x14ac:dyDescent="0.25">
      <c r="A34" s="386">
        <v>25</v>
      </c>
      <c r="B34" s="387">
        <f>'8-Export SMIS'!G26</f>
        <v>0</v>
      </c>
      <c r="C34" s="387">
        <f>'8-Export SMIS'!J26</f>
        <v>0</v>
      </c>
      <c r="D34" s="388">
        <f t="shared" si="0"/>
        <v>0</v>
      </c>
      <c r="E34" s="388">
        <f>'8-Export SMIS'!AJ26</f>
        <v>0</v>
      </c>
      <c r="F34" s="388">
        <f>'8-Export SMIS'!AM26</f>
        <v>0</v>
      </c>
      <c r="G34" s="388">
        <f>'8-Export SMIS'!AD26</f>
        <v>0</v>
      </c>
      <c r="H34" s="388">
        <f t="shared" si="1"/>
        <v>0</v>
      </c>
      <c r="I34" s="388">
        <f>'8-Export SMIS'!T26</f>
        <v>0</v>
      </c>
      <c r="J34" s="388">
        <f>'8-Export SMIS'!Y26</f>
        <v>0</v>
      </c>
      <c r="K34" s="388">
        <f>'8-Export SMIS'!Z26</f>
        <v>0</v>
      </c>
      <c r="L34" s="388">
        <f t="shared" si="2"/>
        <v>0</v>
      </c>
    </row>
    <row r="35" spans="1:12" x14ac:dyDescent="0.25">
      <c r="A35" s="386">
        <v>26</v>
      </c>
      <c r="B35" s="387">
        <f>'8-Export SMIS'!G27</f>
        <v>0</v>
      </c>
      <c r="C35" s="387">
        <f>'8-Export SMIS'!J27</f>
        <v>0</v>
      </c>
      <c r="D35" s="388">
        <f t="shared" si="0"/>
        <v>0</v>
      </c>
      <c r="E35" s="388">
        <f>'8-Export SMIS'!AJ27</f>
        <v>0</v>
      </c>
      <c r="F35" s="388">
        <f>'8-Export SMIS'!AM27</f>
        <v>0</v>
      </c>
      <c r="G35" s="388">
        <f>'8-Export SMIS'!AD27</f>
        <v>0</v>
      </c>
      <c r="H35" s="388">
        <f t="shared" si="1"/>
        <v>0</v>
      </c>
      <c r="I35" s="388">
        <f>'8-Export SMIS'!T27</f>
        <v>0</v>
      </c>
      <c r="J35" s="388">
        <f>'8-Export SMIS'!Y27</f>
        <v>0</v>
      </c>
      <c r="K35" s="388">
        <f>'8-Export SMIS'!Z27</f>
        <v>0</v>
      </c>
      <c r="L35" s="388">
        <f t="shared" si="2"/>
        <v>0</v>
      </c>
    </row>
    <row r="36" spans="1:12" x14ac:dyDescent="0.25">
      <c r="A36" s="386">
        <v>27</v>
      </c>
      <c r="B36" s="387">
        <f>'8-Export SMIS'!G28</f>
        <v>0</v>
      </c>
      <c r="C36" s="387">
        <f>'8-Export SMIS'!J28</f>
        <v>0</v>
      </c>
      <c r="D36" s="388">
        <f t="shared" si="0"/>
        <v>0</v>
      </c>
      <c r="E36" s="388">
        <f>'8-Export SMIS'!AJ28</f>
        <v>0</v>
      </c>
      <c r="F36" s="388">
        <f>'8-Export SMIS'!AM28</f>
        <v>0</v>
      </c>
      <c r="G36" s="388">
        <f>'8-Export SMIS'!AD28</f>
        <v>0</v>
      </c>
      <c r="H36" s="388">
        <f t="shared" si="1"/>
        <v>0</v>
      </c>
      <c r="I36" s="388">
        <f>'8-Export SMIS'!T28</f>
        <v>0</v>
      </c>
      <c r="J36" s="388">
        <f>'8-Export SMIS'!Y28</f>
        <v>0</v>
      </c>
      <c r="K36" s="388">
        <f>'8-Export SMIS'!Z28</f>
        <v>0</v>
      </c>
      <c r="L36" s="388">
        <f t="shared" si="2"/>
        <v>0</v>
      </c>
    </row>
    <row r="37" spans="1:12" x14ac:dyDescent="0.25">
      <c r="A37" s="386">
        <v>28</v>
      </c>
      <c r="B37" s="387">
        <f>'8-Export SMIS'!G29</f>
        <v>0</v>
      </c>
      <c r="C37" s="387">
        <f>'8-Export SMIS'!J29</f>
        <v>0</v>
      </c>
      <c r="D37" s="388">
        <f t="shared" si="0"/>
        <v>0</v>
      </c>
      <c r="E37" s="388">
        <f>'8-Export SMIS'!AJ29</f>
        <v>0</v>
      </c>
      <c r="F37" s="388">
        <f>'8-Export SMIS'!AM29</f>
        <v>0</v>
      </c>
      <c r="G37" s="388">
        <f>'8-Export SMIS'!AD29</f>
        <v>0</v>
      </c>
      <c r="H37" s="388">
        <f t="shared" si="1"/>
        <v>0</v>
      </c>
      <c r="I37" s="388">
        <f>'8-Export SMIS'!T29</f>
        <v>0</v>
      </c>
      <c r="J37" s="388">
        <f>'8-Export SMIS'!Y29</f>
        <v>0</v>
      </c>
      <c r="K37" s="388">
        <f>'8-Export SMIS'!Z29</f>
        <v>0</v>
      </c>
      <c r="L37" s="388">
        <f t="shared" si="2"/>
        <v>0</v>
      </c>
    </row>
    <row r="38" spans="1:12" x14ac:dyDescent="0.25">
      <c r="A38" s="386">
        <v>29</v>
      </c>
      <c r="B38" s="387">
        <f>'8-Export SMIS'!G30</f>
        <v>0</v>
      </c>
      <c r="C38" s="387">
        <f>'8-Export SMIS'!J30</f>
        <v>0</v>
      </c>
      <c r="D38" s="388">
        <f t="shared" si="0"/>
        <v>0</v>
      </c>
      <c r="E38" s="388">
        <f>'8-Export SMIS'!AJ30</f>
        <v>0</v>
      </c>
      <c r="F38" s="388">
        <f>'8-Export SMIS'!AM30</f>
        <v>0</v>
      </c>
      <c r="G38" s="388">
        <f>'8-Export SMIS'!AD30</f>
        <v>0</v>
      </c>
      <c r="H38" s="388">
        <f t="shared" si="1"/>
        <v>0</v>
      </c>
      <c r="I38" s="388">
        <f>'8-Export SMIS'!T30</f>
        <v>0</v>
      </c>
      <c r="J38" s="388">
        <f>'8-Export SMIS'!Y30</f>
        <v>0</v>
      </c>
      <c r="K38" s="388">
        <f>'8-Export SMIS'!Z30</f>
        <v>0</v>
      </c>
      <c r="L38" s="388">
        <f t="shared" si="2"/>
        <v>0</v>
      </c>
    </row>
    <row r="39" spans="1:12" x14ac:dyDescent="0.25">
      <c r="A39" s="386">
        <v>30</v>
      </c>
      <c r="B39" s="387">
        <f>'8-Export SMIS'!G31</f>
        <v>0</v>
      </c>
      <c r="C39" s="387">
        <f>'8-Export SMIS'!J31</f>
        <v>0</v>
      </c>
      <c r="D39" s="388">
        <f t="shared" si="0"/>
        <v>0</v>
      </c>
      <c r="E39" s="388">
        <f>'8-Export SMIS'!AJ31</f>
        <v>0</v>
      </c>
      <c r="F39" s="388">
        <f>'8-Export SMIS'!AM31</f>
        <v>0</v>
      </c>
      <c r="G39" s="388">
        <f>'8-Export SMIS'!AD31</f>
        <v>0</v>
      </c>
      <c r="H39" s="388">
        <f t="shared" si="1"/>
        <v>0</v>
      </c>
      <c r="I39" s="388">
        <f>'8-Export SMIS'!T31</f>
        <v>0</v>
      </c>
      <c r="J39" s="388">
        <f>'8-Export SMIS'!Y31</f>
        <v>0</v>
      </c>
      <c r="K39" s="388">
        <f>'8-Export SMIS'!Z31</f>
        <v>0</v>
      </c>
      <c r="L39" s="388">
        <f t="shared" si="2"/>
        <v>0</v>
      </c>
    </row>
    <row r="40" spans="1:12" x14ac:dyDescent="0.25">
      <c r="A40" s="386">
        <v>31</v>
      </c>
      <c r="B40" s="387">
        <f>'8-Export SMIS'!G32</f>
        <v>0</v>
      </c>
      <c r="C40" s="387">
        <f>'8-Export SMIS'!J32</f>
        <v>0</v>
      </c>
      <c r="D40" s="388">
        <f t="shared" si="0"/>
        <v>0</v>
      </c>
      <c r="E40" s="388">
        <f>'8-Export SMIS'!AJ32</f>
        <v>0</v>
      </c>
      <c r="F40" s="388">
        <f>'8-Export SMIS'!AM32</f>
        <v>0</v>
      </c>
      <c r="G40" s="388">
        <f>'8-Export SMIS'!AD32</f>
        <v>0</v>
      </c>
      <c r="H40" s="388">
        <f t="shared" si="1"/>
        <v>0</v>
      </c>
      <c r="I40" s="388">
        <f>'8-Export SMIS'!T32</f>
        <v>0</v>
      </c>
      <c r="J40" s="388">
        <f>'8-Export SMIS'!Y32</f>
        <v>0</v>
      </c>
      <c r="K40" s="388">
        <f>'8-Export SMIS'!Z32</f>
        <v>0</v>
      </c>
      <c r="L40" s="388">
        <f t="shared" si="2"/>
        <v>0</v>
      </c>
    </row>
    <row r="41" spans="1:12" x14ac:dyDescent="0.25">
      <c r="A41" s="386">
        <v>32</v>
      </c>
      <c r="B41" s="387">
        <f>'8-Export SMIS'!G33</f>
        <v>0</v>
      </c>
      <c r="C41" s="387">
        <f>'8-Export SMIS'!J33</f>
        <v>0</v>
      </c>
      <c r="D41" s="388">
        <f t="shared" si="0"/>
        <v>0</v>
      </c>
      <c r="E41" s="388">
        <f>'8-Export SMIS'!AJ33</f>
        <v>0</v>
      </c>
      <c r="F41" s="388">
        <f>'8-Export SMIS'!AM33</f>
        <v>0</v>
      </c>
      <c r="G41" s="388">
        <f>'8-Export SMIS'!AD33</f>
        <v>0</v>
      </c>
      <c r="H41" s="388">
        <f t="shared" si="1"/>
        <v>0</v>
      </c>
      <c r="I41" s="388">
        <f>'8-Export SMIS'!T33</f>
        <v>0</v>
      </c>
      <c r="J41" s="388">
        <f>'8-Export SMIS'!Y33</f>
        <v>0</v>
      </c>
      <c r="K41" s="388">
        <f>'8-Export SMIS'!Z33</f>
        <v>0</v>
      </c>
      <c r="L41" s="388">
        <f t="shared" si="2"/>
        <v>0</v>
      </c>
    </row>
    <row r="42" spans="1:12" x14ac:dyDescent="0.25">
      <c r="A42" s="386">
        <v>33</v>
      </c>
      <c r="B42" s="387">
        <f>'8-Export SMIS'!G34</f>
        <v>0</v>
      </c>
      <c r="C42" s="387">
        <f>'8-Export SMIS'!J34</f>
        <v>0</v>
      </c>
      <c r="D42" s="388">
        <f t="shared" si="0"/>
        <v>0</v>
      </c>
      <c r="E42" s="388">
        <f>'8-Export SMIS'!AJ34</f>
        <v>0</v>
      </c>
      <c r="F42" s="388">
        <f>'8-Export SMIS'!AM34</f>
        <v>0</v>
      </c>
      <c r="G42" s="388">
        <f>'8-Export SMIS'!AD34</f>
        <v>0</v>
      </c>
      <c r="H42" s="388">
        <f t="shared" si="1"/>
        <v>0</v>
      </c>
      <c r="I42" s="388">
        <f>'8-Export SMIS'!T34</f>
        <v>0</v>
      </c>
      <c r="J42" s="388">
        <f>'8-Export SMIS'!Y34</f>
        <v>0</v>
      </c>
      <c r="K42" s="388">
        <f>'8-Export SMIS'!Z34</f>
        <v>0</v>
      </c>
      <c r="L42" s="388">
        <f t="shared" si="2"/>
        <v>0</v>
      </c>
    </row>
    <row r="43" spans="1:12" x14ac:dyDescent="0.25">
      <c r="A43" s="386">
        <v>34</v>
      </c>
      <c r="B43" s="387">
        <f>'8-Export SMIS'!G35</f>
        <v>0</v>
      </c>
      <c r="C43" s="387">
        <f>'8-Export SMIS'!J35</f>
        <v>0</v>
      </c>
      <c r="D43" s="388">
        <f t="shared" si="0"/>
        <v>0</v>
      </c>
      <c r="E43" s="388">
        <f>'8-Export SMIS'!AJ35</f>
        <v>0</v>
      </c>
      <c r="F43" s="388">
        <f>'8-Export SMIS'!AM35</f>
        <v>0</v>
      </c>
      <c r="G43" s="388">
        <f>'8-Export SMIS'!AD35</f>
        <v>0</v>
      </c>
      <c r="H43" s="388">
        <f t="shared" si="1"/>
        <v>0</v>
      </c>
      <c r="I43" s="388">
        <f>'8-Export SMIS'!T35</f>
        <v>0</v>
      </c>
      <c r="J43" s="388">
        <f>'8-Export SMIS'!Y35</f>
        <v>0</v>
      </c>
      <c r="K43" s="388">
        <f>'8-Export SMIS'!Z35</f>
        <v>0</v>
      </c>
      <c r="L43" s="388">
        <f t="shared" si="2"/>
        <v>0</v>
      </c>
    </row>
    <row r="44" spans="1:12" x14ac:dyDescent="0.25">
      <c r="A44" s="386">
        <v>35</v>
      </c>
      <c r="B44" s="387">
        <f>'8-Export SMIS'!G36</f>
        <v>0</v>
      </c>
      <c r="C44" s="387">
        <f>'8-Export SMIS'!J36</f>
        <v>0</v>
      </c>
      <c r="D44" s="388">
        <f t="shared" si="0"/>
        <v>0</v>
      </c>
      <c r="E44" s="388">
        <f>'8-Export SMIS'!AJ36</f>
        <v>0</v>
      </c>
      <c r="F44" s="388">
        <f>'8-Export SMIS'!AM36</f>
        <v>0</v>
      </c>
      <c r="G44" s="388">
        <f>'8-Export SMIS'!AD36</f>
        <v>0</v>
      </c>
      <c r="H44" s="388">
        <f t="shared" si="1"/>
        <v>0</v>
      </c>
      <c r="I44" s="388">
        <f>'8-Export SMIS'!T36</f>
        <v>0</v>
      </c>
      <c r="J44" s="388">
        <f>'8-Export SMIS'!Y36</f>
        <v>0</v>
      </c>
      <c r="K44" s="388">
        <f>'8-Export SMIS'!Z36</f>
        <v>0</v>
      </c>
      <c r="L44" s="388">
        <f t="shared" si="2"/>
        <v>0</v>
      </c>
    </row>
    <row r="45" spans="1:12" x14ac:dyDescent="0.25">
      <c r="A45" s="386">
        <v>36</v>
      </c>
      <c r="B45" s="387">
        <f>'8-Export SMIS'!G37</f>
        <v>0</v>
      </c>
      <c r="C45" s="387">
        <f>'8-Export SMIS'!J37</f>
        <v>0</v>
      </c>
      <c r="D45" s="388">
        <f t="shared" si="0"/>
        <v>0</v>
      </c>
      <c r="E45" s="388">
        <f>'8-Export SMIS'!AJ37</f>
        <v>0</v>
      </c>
      <c r="F45" s="388">
        <f>'8-Export SMIS'!AM37</f>
        <v>0</v>
      </c>
      <c r="G45" s="388">
        <f>'8-Export SMIS'!AD37</f>
        <v>0</v>
      </c>
      <c r="H45" s="388">
        <f t="shared" si="1"/>
        <v>0</v>
      </c>
      <c r="I45" s="388">
        <f>'8-Export SMIS'!T37</f>
        <v>0</v>
      </c>
      <c r="J45" s="388">
        <f>'8-Export SMIS'!Y37</f>
        <v>0</v>
      </c>
      <c r="K45" s="388">
        <f>'8-Export SMIS'!Z37</f>
        <v>0</v>
      </c>
      <c r="L45" s="388">
        <f t="shared" si="2"/>
        <v>0</v>
      </c>
    </row>
    <row r="46" spans="1:12" x14ac:dyDescent="0.25">
      <c r="A46" s="386">
        <v>37</v>
      </c>
      <c r="B46" s="387">
        <f>'8-Export SMIS'!G38</f>
        <v>0</v>
      </c>
      <c r="C46" s="387">
        <f>'8-Export SMIS'!J38</f>
        <v>0</v>
      </c>
      <c r="D46" s="388">
        <f t="shared" si="0"/>
        <v>0</v>
      </c>
      <c r="E46" s="388">
        <f>'8-Export SMIS'!AJ38</f>
        <v>0</v>
      </c>
      <c r="F46" s="388">
        <f>'8-Export SMIS'!AM38</f>
        <v>0</v>
      </c>
      <c r="G46" s="388">
        <f>'8-Export SMIS'!AD38</f>
        <v>0</v>
      </c>
      <c r="H46" s="388">
        <f t="shared" si="1"/>
        <v>0</v>
      </c>
      <c r="I46" s="388">
        <f>'8-Export SMIS'!T38</f>
        <v>0</v>
      </c>
      <c r="J46" s="388">
        <f>'8-Export SMIS'!Y38</f>
        <v>0</v>
      </c>
      <c r="K46" s="388">
        <f>'8-Export SMIS'!Z38</f>
        <v>0</v>
      </c>
      <c r="L46" s="388">
        <f t="shared" si="2"/>
        <v>0</v>
      </c>
    </row>
    <row r="47" spans="1:12" x14ac:dyDescent="0.25">
      <c r="A47" s="386">
        <v>38</v>
      </c>
      <c r="B47" s="387">
        <f>'8-Export SMIS'!G39</f>
        <v>0</v>
      </c>
      <c r="C47" s="387">
        <f>'8-Export SMIS'!J39</f>
        <v>0</v>
      </c>
      <c r="D47" s="388">
        <f t="shared" si="0"/>
        <v>0</v>
      </c>
      <c r="E47" s="388">
        <f>'8-Export SMIS'!AJ39</f>
        <v>0</v>
      </c>
      <c r="F47" s="388">
        <f>'8-Export SMIS'!AM39</f>
        <v>0</v>
      </c>
      <c r="G47" s="388">
        <f>'8-Export SMIS'!AD39</f>
        <v>0</v>
      </c>
      <c r="H47" s="388">
        <f t="shared" si="1"/>
        <v>0</v>
      </c>
      <c r="I47" s="388">
        <f>'8-Export SMIS'!T39</f>
        <v>0</v>
      </c>
      <c r="J47" s="388">
        <f>'8-Export SMIS'!Y39</f>
        <v>0</v>
      </c>
      <c r="K47" s="388">
        <f>'8-Export SMIS'!Z39</f>
        <v>0</v>
      </c>
      <c r="L47" s="388">
        <f t="shared" si="2"/>
        <v>0</v>
      </c>
    </row>
    <row r="48" spans="1:12" x14ac:dyDescent="0.25">
      <c r="A48" s="386">
        <v>39</v>
      </c>
      <c r="B48" s="387">
        <f>'8-Export SMIS'!G40</f>
        <v>0</v>
      </c>
      <c r="C48" s="387">
        <f>'8-Export SMIS'!J40</f>
        <v>0</v>
      </c>
      <c r="D48" s="388">
        <f t="shared" si="0"/>
        <v>0</v>
      </c>
      <c r="E48" s="388">
        <f>'8-Export SMIS'!AJ40</f>
        <v>0</v>
      </c>
      <c r="F48" s="388">
        <f>'8-Export SMIS'!AM40</f>
        <v>0</v>
      </c>
      <c r="G48" s="388">
        <f>'8-Export SMIS'!AD40</f>
        <v>0</v>
      </c>
      <c r="H48" s="388">
        <f t="shared" si="1"/>
        <v>0</v>
      </c>
      <c r="I48" s="388">
        <f>'8-Export SMIS'!T40</f>
        <v>0</v>
      </c>
      <c r="J48" s="388">
        <f>'8-Export SMIS'!Y40</f>
        <v>0</v>
      </c>
      <c r="K48" s="388">
        <f>'8-Export SMIS'!Z40</f>
        <v>0</v>
      </c>
      <c r="L48" s="388">
        <f t="shared" si="2"/>
        <v>0</v>
      </c>
    </row>
    <row r="49" spans="1:12" x14ac:dyDescent="0.25">
      <c r="A49" s="386">
        <v>40</v>
      </c>
      <c r="B49" s="387">
        <f>'8-Export SMIS'!G41</f>
        <v>0</v>
      </c>
      <c r="C49" s="387">
        <f>'8-Export SMIS'!J41</f>
        <v>0</v>
      </c>
      <c r="D49" s="388">
        <f t="shared" si="0"/>
        <v>0</v>
      </c>
      <c r="E49" s="388">
        <f>'8-Export SMIS'!AJ41</f>
        <v>0</v>
      </c>
      <c r="F49" s="388">
        <f>'8-Export SMIS'!AM41</f>
        <v>0</v>
      </c>
      <c r="G49" s="388">
        <f>'8-Export SMIS'!AD41</f>
        <v>0</v>
      </c>
      <c r="H49" s="388">
        <f t="shared" si="1"/>
        <v>0</v>
      </c>
      <c r="I49" s="388">
        <f>'8-Export SMIS'!T41</f>
        <v>0</v>
      </c>
      <c r="J49" s="388">
        <f>'8-Export SMIS'!Y41</f>
        <v>0</v>
      </c>
      <c r="K49" s="388">
        <f>'8-Export SMIS'!Z41</f>
        <v>0</v>
      </c>
      <c r="L49" s="388">
        <f t="shared" si="2"/>
        <v>0</v>
      </c>
    </row>
    <row r="50" spans="1:12" x14ac:dyDescent="0.25">
      <c r="A50" s="386">
        <v>41</v>
      </c>
      <c r="B50" s="387">
        <f>'8-Export SMIS'!G42</f>
        <v>0</v>
      </c>
      <c r="C50" s="387">
        <f>'8-Export SMIS'!J42</f>
        <v>0</v>
      </c>
      <c r="D50" s="388">
        <f t="shared" si="0"/>
        <v>0</v>
      </c>
      <c r="E50" s="388">
        <f>'8-Export SMIS'!AJ42</f>
        <v>0</v>
      </c>
      <c r="F50" s="388">
        <f>'8-Export SMIS'!AM42</f>
        <v>0</v>
      </c>
      <c r="G50" s="388">
        <f>'8-Export SMIS'!AD42</f>
        <v>0</v>
      </c>
      <c r="H50" s="388">
        <f t="shared" si="1"/>
        <v>0</v>
      </c>
      <c r="I50" s="388">
        <f>'8-Export SMIS'!T42</f>
        <v>0</v>
      </c>
      <c r="J50" s="388">
        <f>'8-Export SMIS'!Y42</f>
        <v>0</v>
      </c>
      <c r="K50" s="388">
        <f>'8-Export SMIS'!Z42</f>
        <v>0</v>
      </c>
      <c r="L50" s="388">
        <f t="shared" si="2"/>
        <v>0</v>
      </c>
    </row>
    <row r="51" spans="1:12" x14ac:dyDescent="0.25">
      <c r="A51" s="386">
        <v>42</v>
      </c>
      <c r="B51" s="387">
        <f>'8-Export SMIS'!G43</f>
        <v>0</v>
      </c>
      <c r="C51" s="387">
        <f>'8-Export SMIS'!J43</f>
        <v>0</v>
      </c>
      <c r="D51" s="388">
        <f t="shared" si="0"/>
        <v>0</v>
      </c>
      <c r="E51" s="388">
        <f>'8-Export SMIS'!AJ43</f>
        <v>0</v>
      </c>
      <c r="F51" s="388">
        <f>'8-Export SMIS'!AM43</f>
        <v>0</v>
      </c>
      <c r="G51" s="388">
        <f>'8-Export SMIS'!AD43</f>
        <v>0</v>
      </c>
      <c r="H51" s="388">
        <f t="shared" si="1"/>
        <v>0</v>
      </c>
      <c r="I51" s="388">
        <f>'8-Export SMIS'!T43</f>
        <v>0</v>
      </c>
      <c r="J51" s="388">
        <f>'8-Export SMIS'!Y43</f>
        <v>0</v>
      </c>
      <c r="K51" s="388">
        <f>'8-Export SMIS'!Z43</f>
        <v>0</v>
      </c>
      <c r="L51" s="388">
        <f t="shared" si="2"/>
        <v>0</v>
      </c>
    </row>
    <row r="52" spans="1:12" x14ac:dyDescent="0.25">
      <c r="A52" s="386">
        <v>43</v>
      </c>
      <c r="B52" s="387">
        <f>'8-Export SMIS'!G44</f>
        <v>0</v>
      </c>
      <c r="C52" s="387">
        <f>'8-Export SMIS'!J44</f>
        <v>0</v>
      </c>
      <c r="D52" s="388">
        <f t="shared" si="0"/>
        <v>0</v>
      </c>
      <c r="E52" s="388">
        <f>'8-Export SMIS'!AJ44</f>
        <v>0</v>
      </c>
      <c r="F52" s="388">
        <f>'8-Export SMIS'!AM44</f>
        <v>0</v>
      </c>
      <c r="G52" s="388">
        <f>'8-Export SMIS'!AD44</f>
        <v>0</v>
      </c>
      <c r="H52" s="388">
        <f t="shared" si="1"/>
        <v>0</v>
      </c>
      <c r="I52" s="388">
        <f>'8-Export SMIS'!T44</f>
        <v>0</v>
      </c>
      <c r="J52" s="388">
        <f>'8-Export SMIS'!Y44</f>
        <v>0</v>
      </c>
      <c r="K52" s="388">
        <f>'8-Export SMIS'!Z44</f>
        <v>0</v>
      </c>
      <c r="L52" s="388">
        <f t="shared" si="2"/>
        <v>0</v>
      </c>
    </row>
    <row r="53" spans="1:12" x14ac:dyDescent="0.25">
      <c r="A53" s="386">
        <v>44</v>
      </c>
      <c r="B53" s="387">
        <f>'8-Export SMIS'!G45</f>
        <v>0</v>
      </c>
      <c r="C53" s="387">
        <f>'8-Export SMIS'!J45</f>
        <v>0</v>
      </c>
      <c r="D53" s="388">
        <f t="shared" si="0"/>
        <v>0</v>
      </c>
      <c r="E53" s="388">
        <f>'8-Export SMIS'!AJ45</f>
        <v>0</v>
      </c>
      <c r="F53" s="388">
        <f>'8-Export SMIS'!AM45</f>
        <v>0</v>
      </c>
      <c r="G53" s="388">
        <f>'8-Export SMIS'!AD45</f>
        <v>0</v>
      </c>
      <c r="H53" s="388">
        <f t="shared" si="1"/>
        <v>0</v>
      </c>
      <c r="I53" s="388">
        <f>'8-Export SMIS'!T45</f>
        <v>0</v>
      </c>
      <c r="J53" s="388">
        <f>'8-Export SMIS'!Y45</f>
        <v>0</v>
      </c>
      <c r="K53" s="388">
        <f>'8-Export SMIS'!Z45</f>
        <v>0</v>
      </c>
      <c r="L53" s="388">
        <f t="shared" si="2"/>
        <v>0</v>
      </c>
    </row>
    <row r="54" spans="1:12" x14ac:dyDescent="0.25">
      <c r="A54" s="386">
        <v>45</v>
      </c>
      <c r="B54" s="387">
        <f>'8-Export SMIS'!G46</f>
        <v>0</v>
      </c>
      <c r="C54" s="387">
        <f>'8-Export SMIS'!J46</f>
        <v>0</v>
      </c>
      <c r="D54" s="388">
        <f t="shared" si="0"/>
        <v>0</v>
      </c>
      <c r="E54" s="388">
        <f>'8-Export SMIS'!AJ46</f>
        <v>0</v>
      </c>
      <c r="F54" s="388">
        <f>'8-Export SMIS'!AM46</f>
        <v>0</v>
      </c>
      <c r="G54" s="388">
        <f>'8-Export SMIS'!AD46</f>
        <v>0</v>
      </c>
      <c r="H54" s="388">
        <f t="shared" si="1"/>
        <v>0</v>
      </c>
      <c r="I54" s="388">
        <f>'8-Export SMIS'!T46</f>
        <v>0</v>
      </c>
      <c r="J54" s="388">
        <f>'8-Export SMIS'!Y46</f>
        <v>0</v>
      </c>
      <c r="K54" s="388">
        <f>'8-Export SMIS'!Z46</f>
        <v>0</v>
      </c>
      <c r="L54" s="388">
        <f t="shared" si="2"/>
        <v>0</v>
      </c>
    </row>
    <row r="55" spans="1:12" x14ac:dyDescent="0.25">
      <c r="A55" s="386">
        <v>46</v>
      </c>
      <c r="B55" s="387">
        <f>'8-Export SMIS'!G47</f>
        <v>0</v>
      </c>
      <c r="C55" s="387">
        <f>'8-Export SMIS'!J47</f>
        <v>0</v>
      </c>
      <c r="D55" s="388">
        <f t="shared" si="0"/>
        <v>0</v>
      </c>
      <c r="E55" s="388">
        <f>'8-Export SMIS'!AJ47</f>
        <v>0</v>
      </c>
      <c r="F55" s="388">
        <f>'8-Export SMIS'!AM47</f>
        <v>0</v>
      </c>
      <c r="G55" s="388">
        <f>'8-Export SMIS'!AD47</f>
        <v>0</v>
      </c>
      <c r="H55" s="388">
        <f t="shared" si="1"/>
        <v>0</v>
      </c>
      <c r="I55" s="388">
        <f>'8-Export SMIS'!T47</f>
        <v>0</v>
      </c>
      <c r="J55" s="388">
        <f>'8-Export SMIS'!Y47</f>
        <v>0</v>
      </c>
      <c r="K55" s="388">
        <f>'8-Export SMIS'!Z47</f>
        <v>0</v>
      </c>
      <c r="L55" s="388">
        <f t="shared" si="2"/>
        <v>0</v>
      </c>
    </row>
    <row r="56" spans="1:12" x14ac:dyDescent="0.25">
      <c r="A56" s="386">
        <v>47</v>
      </c>
      <c r="B56" s="387">
        <f>'8-Export SMIS'!G48</f>
        <v>0</v>
      </c>
      <c r="C56" s="387">
        <f>'8-Export SMIS'!J48</f>
        <v>0</v>
      </c>
      <c r="D56" s="388">
        <f t="shared" si="0"/>
        <v>0</v>
      </c>
      <c r="E56" s="388">
        <f>'8-Export SMIS'!AJ48</f>
        <v>0</v>
      </c>
      <c r="F56" s="388">
        <f>'8-Export SMIS'!AM48</f>
        <v>0</v>
      </c>
      <c r="G56" s="388">
        <f>'8-Export SMIS'!AD48</f>
        <v>0</v>
      </c>
      <c r="H56" s="388">
        <f t="shared" si="1"/>
        <v>0</v>
      </c>
      <c r="I56" s="388">
        <f>'8-Export SMIS'!T48</f>
        <v>0</v>
      </c>
      <c r="J56" s="388">
        <f>'8-Export SMIS'!Y48</f>
        <v>0</v>
      </c>
      <c r="K56" s="388">
        <f>'8-Export SMIS'!Z48</f>
        <v>0</v>
      </c>
      <c r="L56" s="388">
        <f t="shared" si="2"/>
        <v>0</v>
      </c>
    </row>
    <row r="57" spans="1:12" x14ac:dyDescent="0.25">
      <c r="A57" s="386">
        <v>48</v>
      </c>
      <c r="B57" s="387">
        <f>'8-Export SMIS'!G49</f>
        <v>0</v>
      </c>
      <c r="C57" s="387">
        <f>'8-Export SMIS'!J49</f>
        <v>0</v>
      </c>
      <c r="D57" s="388">
        <f t="shared" si="0"/>
        <v>0</v>
      </c>
      <c r="E57" s="388">
        <f>'8-Export SMIS'!AJ49</f>
        <v>0</v>
      </c>
      <c r="F57" s="388">
        <f>'8-Export SMIS'!AM49</f>
        <v>0</v>
      </c>
      <c r="G57" s="388">
        <f>'8-Export SMIS'!AD49</f>
        <v>0</v>
      </c>
      <c r="H57" s="388">
        <f t="shared" si="1"/>
        <v>0</v>
      </c>
      <c r="I57" s="388">
        <f>'8-Export SMIS'!T49</f>
        <v>0</v>
      </c>
      <c r="J57" s="388">
        <f>'8-Export SMIS'!Y49</f>
        <v>0</v>
      </c>
      <c r="K57" s="388">
        <f>'8-Export SMIS'!Z49</f>
        <v>0</v>
      </c>
      <c r="L57" s="388">
        <f t="shared" si="2"/>
        <v>0</v>
      </c>
    </row>
    <row r="58" spans="1:12" x14ac:dyDescent="0.25">
      <c r="A58" s="386">
        <v>49</v>
      </c>
      <c r="B58" s="387">
        <f>'8-Export SMIS'!G50</f>
        <v>0</v>
      </c>
      <c r="C58" s="387">
        <f>'8-Export SMIS'!J50</f>
        <v>0</v>
      </c>
      <c r="D58" s="388">
        <f t="shared" si="0"/>
        <v>0</v>
      </c>
      <c r="E58" s="388">
        <f>'8-Export SMIS'!AJ50</f>
        <v>0</v>
      </c>
      <c r="F58" s="388">
        <f>'8-Export SMIS'!AM50</f>
        <v>0</v>
      </c>
      <c r="G58" s="388">
        <f>'8-Export SMIS'!AD50</f>
        <v>0</v>
      </c>
      <c r="H58" s="388">
        <f t="shared" si="1"/>
        <v>0</v>
      </c>
      <c r="I58" s="388">
        <f>'8-Export SMIS'!T50</f>
        <v>0</v>
      </c>
      <c r="J58" s="388">
        <f>'8-Export SMIS'!Y50</f>
        <v>0</v>
      </c>
      <c r="K58" s="388">
        <f>'8-Export SMIS'!Z50</f>
        <v>0</v>
      </c>
      <c r="L58" s="388">
        <f t="shared" si="2"/>
        <v>0</v>
      </c>
    </row>
    <row r="59" spans="1:12" x14ac:dyDescent="0.25">
      <c r="A59" s="386">
        <v>50</v>
      </c>
      <c r="B59" s="387">
        <f>'8-Export SMIS'!G51</f>
        <v>0</v>
      </c>
      <c r="C59" s="387">
        <f>'8-Export SMIS'!J51</f>
        <v>0</v>
      </c>
      <c r="D59" s="388">
        <f t="shared" si="0"/>
        <v>0</v>
      </c>
      <c r="E59" s="388">
        <f>'8-Export SMIS'!AJ51</f>
        <v>0</v>
      </c>
      <c r="F59" s="388">
        <f>'8-Export SMIS'!AM51</f>
        <v>0</v>
      </c>
      <c r="G59" s="388">
        <f>'8-Export SMIS'!AD51</f>
        <v>0</v>
      </c>
      <c r="H59" s="388">
        <f t="shared" si="1"/>
        <v>0</v>
      </c>
      <c r="I59" s="388">
        <f>'8-Export SMIS'!T51</f>
        <v>0</v>
      </c>
      <c r="J59" s="388">
        <f>'8-Export SMIS'!Y51</f>
        <v>0</v>
      </c>
      <c r="K59" s="388">
        <f>'8-Export SMIS'!Z51</f>
        <v>0</v>
      </c>
      <c r="L59" s="388">
        <f t="shared" si="2"/>
        <v>0</v>
      </c>
    </row>
    <row r="60" spans="1:12" x14ac:dyDescent="0.25">
      <c r="A60" s="386">
        <v>51</v>
      </c>
      <c r="B60" s="387">
        <f>'8-Export SMIS'!G52</f>
        <v>0</v>
      </c>
      <c r="C60" s="387">
        <f>'8-Export SMIS'!J52</f>
        <v>0</v>
      </c>
      <c r="D60" s="388">
        <f t="shared" si="0"/>
        <v>0</v>
      </c>
      <c r="E60" s="388">
        <f>'8-Export SMIS'!AJ52</f>
        <v>0</v>
      </c>
      <c r="F60" s="388">
        <f>'8-Export SMIS'!AM52</f>
        <v>0</v>
      </c>
      <c r="G60" s="388">
        <f>'8-Export SMIS'!AD52</f>
        <v>0</v>
      </c>
      <c r="H60" s="388">
        <f t="shared" si="1"/>
        <v>0</v>
      </c>
      <c r="I60" s="388">
        <f>'8-Export SMIS'!T52</f>
        <v>0</v>
      </c>
      <c r="J60" s="388">
        <f>'8-Export SMIS'!Y52</f>
        <v>0</v>
      </c>
      <c r="K60" s="388">
        <f>'8-Export SMIS'!Z52</f>
        <v>0</v>
      </c>
      <c r="L60" s="388">
        <f t="shared" si="2"/>
        <v>0</v>
      </c>
    </row>
    <row r="61" spans="1:12" x14ac:dyDescent="0.25">
      <c r="A61" s="386">
        <v>52</v>
      </c>
      <c r="B61" s="387">
        <f>'8-Export SMIS'!G53</f>
        <v>0</v>
      </c>
      <c r="C61" s="387">
        <f>'8-Export SMIS'!J53</f>
        <v>0</v>
      </c>
      <c r="D61" s="388">
        <f t="shared" si="0"/>
        <v>0</v>
      </c>
      <c r="E61" s="388">
        <f>'8-Export SMIS'!AJ53</f>
        <v>0</v>
      </c>
      <c r="F61" s="388">
        <f>'8-Export SMIS'!AM53</f>
        <v>0</v>
      </c>
      <c r="G61" s="388">
        <f>'8-Export SMIS'!AD53</f>
        <v>0</v>
      </c>
      <c r="H61" s="388">
        <f t="shared" si="1"/>
        <v>0</v>
      </c>
      <c r="I61" s="388">
        <f>'8-Export SMIS'!T53</f>
        <v>0</v>
      </c>
      <c r="J61" s="388">
        <f>'8-Export SMIS'!Y53</f>
        <v>0</v>
      </c>
      <c r="K61" s="388">
        <f>'8-Export SMIS'!Z53</f>
        <v>0</v>
      </c>
      <c r="L61" s="388">
        <f t="shared" si="2"/>
        <v>0</v>
      </c>
    </row>
    <row r="62" spans="1:12" x14ac:dyDescent="0.25">
      <c r="A62" s="386">
        <v>53</v>
      </c>
      <c r="B62" s="387">
        <f>'8-Export SMIS'!G54</f>
        <v>0</v>
      </c>
      <c r="C62" s="387">
        <f>'8-Export SMIS'!J54</f>
        <v>0</v>
      </c>
      <c r="D62" s="388">
        <f t="shared" si="0"/>
        <v>0</v>
      </c>
      <c r="E62" s="388">
        <f>'8-Export SMIS'!AJ54</f>
        <v>0</v>
      </c>
      <c r="F62" s="388">
        <f>'8-Export SMIS'!AM54</f>
        <v>0</v>
      </c>
      <c r="G62" s="388">
        <f>'8-Export SMIS'!AD54</f>
        <v>0</v>
      </c>
      <c r="H62" s="388">
        <f t="shared" si="1"/>
        <v>0</v>
      </c>
      <c r="I62" s="388">
        <f>'8-Export SMIS'!T54</f>
        <v>0</v>
      </c>
      <c r="J62" s="388">
        <f>'8-Export SMIS'!Y54</f>
        <v>0</v>
      </c>
      <c r="K62" s="388">
        <f>'8-Export SMIS'!Z54</f>
        <v>0</v>
      </c>
      <c r="L62" s="388">
        <f t="shared" si="2"/>
        <v>0</v>
      </c>
    </row>
    <row r="63" spans="1:12" x14ac:dyDescent="0.25">
      <c r="A63" s="386">
        <v>54</v>
      </c>
      <c r="B63" s="387">
        <f>'8-Export SMIS'!G55</f>
        <v>0</v>
      </c>
      <c r="C63" s="387">
        <f>'8-Export SMIS'!J55</f>
        <v>0</v>
      </c>
      <c r="D63" s="388">
        <f t="shared" si="0"/>
        <v>0</v>
      </c>
      <c r="E63" s="388">
        <f>'8-Export SMIS'!AJ55</f>
        <v>0</v>
      </c>
      <c r="F63" s="388">
        <f>'8-Export SMIS'!AM55</f>
        <v>0</v>
      </c>
      <c r="G63" s="388">
        <f>'8-Export SMIS'!AD55</f>
        <v>0</v>
      </c>
      <c r="H63" s="388">
        <f t="shared" si="1"/>
        <v>0</v>
      </c>
      <c r="I63" s="388">
        <f>'8-Export SMIS'!T55</f>
        <v>0</v>
      </c>
      <c r="J63" s="388">
        <f>'8-Export SMIS'!Y55</f>
        <v>0</v>
      </c>
      <c r="K63" s="388">
        <f>'8-Export SMIS'!Z55</f>
        <v>0</v>
      </c>
      <c r="L63" s="388">
        <f t="shared" si="2"/>
        <v>0</v>
      </c>
    </row>
    <row r="64" spans="1:12" x14ac:dyDescent="0.25">
      <c r="A64" s="386">
        <v>55</v>
      </c>
      <c r="B64" s="387">
        <f>'8-Export SMIS'!G56</f>
        <v>0</v>
      </c>
      <c r="C64" s="387">
        <f>'8-Export SMIS'!J56</f>
        <v>0</v>
      </c>
      <c r="D64" s="388">
        <f t="shared" si="0"/>
        <v>0</v>
      </c>
      <c r="E64" s="388">
        <f>'8-Export SMIS'!AJ56</f>
        <v>0</v>
      </c>
      <c r="F64" s="388">
        <f>'8-Export SMIS'!AM56</f>
        <v>0</v>
      </c>
      <c r="G64" s="388">
        <f>'8-Export SMIS'!AD56</f>
        <v>0</v>
      </c>
      <c r="H64" s="388">
        <f t="shared" si="1"/>
        <v>0</v>
      </c>
      <c r="I64" s="388">
        <f>'8-Export SMIS'!T56</f>
        <v>0</v>
      </c>
      <c r="J64" s="388">
        <f>'8-Export SMIS'!Y56</f>
        <v>0</v>
      </c>
      <c r="K64" s="388">
        <f>'8-Export SMIS'!Z56</f>
        <v>0</v>
      </c>
      <c r="L64" s="388">
        <f t="shared" si="2"/>
        <v>0</v>
      </c>
    </row>
    <row r="65" spans="1:12" x14ac:dyDescent="0.25">
      <c r="A65" s="386">
        <v>56</v>
      </c>
      <c r="B65" s="387">
        <f>'8-Export SMIS'!G57</f>
        <v>0</v>
      </c>
      <c r="C65" s="387">
        <f>'8-Export SMIS'!J57</f>
        <v>0</v>
      </c>
      <c r="D65" s="388">
        <f t="shared" si="0"/>
        <v>0</v>
      </c>
      <c r="E65" s="388">
        <f>'8-Export SMIS'!AJ57</f>
        <v>0</v>
      </c>
      <c r="F65" s="388">
        <f>'8-Export SMIS'!AM57</f>
        <v>0</v>
      </c>
      <c r="G65" s="388">
        <f>'8-Export SMIS'!AD57</f>
        <v>0</v>
      </c>
      <c r="H65" s="388">
        <f t="shared" si="1"/>
        <v>0</v>
      </c>
      <c r="I65" s="388">
        <f>'8-Export SMIS'!T57</f>
        <v>0</v>
      </c>
      <c r="J65" s="388">
        <f>'8-Export SMIS'!Y57</f>
        <v>0</v>
      </c>
      <c r="K65" s="388">
        <f>'8-Export SMIS'!Z57</f>
        <v>0</v>
      </c>
      <c r="L65" s="388">
        <f t="shared" si="2"/>
        <v>0</v>
      </c>
    </row>
    <row r="66" spans="1:12" x14ac:dyDescent="0.25">
      <c r="A66" s="386">
        <v>57</v>
      </c>
      <c r="B66" s="387">
        <f>'8-Export SMIS'!G58</f>
        <v>0</v>
      </c>
      <c r="C66" s="387">
        <f>'8-Export SMIS'!J58</f>
        <v>0</v>
      </c>
      <c r="D66" s="388">
        <f t="shared" si="0"/>
        <v>0</v>
      </c>
      <c r="E66" s="388">
        <f>'8-Export SMIS'!AJ58</f>
        <v>0</v>
      </c>
      <c r="F66" s="388">
        <f>'8-Export SMIS'!AM58</f>
        <v>0</v>
      </c>
      <c r="G66" s="388">
        <f>'8-Export SMIS'!AD58</f>
        <v>0</v>
      </c>
      <c r="H66" s="388">
        <f t="shared" si="1"/>
        <v>0</v>
      </c>
      <c r="I66" s="388">
        <f>'8-Export SMIS'!T58</f>
        <v>0</v>
      </c>
      <c r="J66" s="388">
        <f>'8-Export SMIS'!Y58</f>
        <v>0</v>
      </c>
      <c r="K66" s="388">
        <f>'8-Export SMIS'!Z58</f>
        <v>0</v>
      </c>
      <c r="L66" s="388">
        <f t="shared" si="2"/>
        <v>0</v>
      </c>
    </row>
    <row r="67" spans="1:12" x14ac:dyDescent="0.25">
      <c r="A67" s="386">
        <v>58</v>
      </c>
      <c r="B67" s="387">
        <f>'8-Export SMIS'!G59</f>
        <v>0</v>
      </c>
      <c r="C67" s="387">
        <f>'8-Export SMIS'!J59</f>
        <v>0</v>
      </c>
      <c r="D67" s="388">
        <f t="shared" si="0"/>
        <v>0</v>
      </c>
      <c r="E67" s="388">
        <f>'8-Export SMIS'!AJ59</f>
        <v>0</v>
      </c>
      <c r="F67" s="388">
        <f>'8-Export SMIS'!AM59</f>
        <v>0</v>
      </c>
      <c r="G67" s="388">
        <f>'8-Export SMIS'!AD59</f>
        <v>0</v>
      </c>
      <c r="H67" s="388">
        <f t="shared" si="1"/>
        <v>0</v>
      </c>
      <c r="I67" s="388">
        <f>'8-Export SMIS'!T59</f>
        <v>0</v>
      </c>
      <c r="J67" s="388">
        <f>'8-Export SMIS'!Y59</f>
        <v>0</v>
      </c>
      <c r="K67" s="388">
        <f>'8-Export SMIS'!Z59</f>
        <v>0</v>
      </c>
      <c r="L67" s="388">
        <f t="shared" si="2"/>
        <v>0</v>
      </c>
    </row>
    <row r="68" spans="1:12" x14ac:dyDescent="0.25">
      <c r="A68" s="386">
        <v>59</v>
      </c>
      <c r="B68" s="387">
        <f>'8-Export SMIS'!G60</f>
        <v>0</v>
      </c>
      <c r="C68" s="387">
        <f>'8-Export SMIS'!J60</f>
        <v>0</v>
      </c>
      <c r="D68" s="388">
        <f t="shared" si="0"/>
        <v>0</v>
      </c>
      <c r="E68" s="388">
        <f>'8-Export SMIS'!AJ60</f>
        <v>0</v>
      </c>
      <c r="F68" s="388">
        <f>'8-Export SMIS'!AM60</f>
        <v>0</v>
      </c>
      <c r="G68" s="388">
        <f>'8-Export SMIS'!AD60</f>
        <v>0</v>
      </c>
      <c r="H68" s="388">
        <f t="shared" si="1"/>
        <v>0</v>
      </c>
      <c r="I68" s="388">
        <f>'8-Export SMIS'!T60</f>
        <v>0</v>
      </c>
      <c r="J68" s="388">
        <f>'8-Export SMIS'!Y60</f>
        <v>0</v>
      </c>
      <c r="K68" s="388">
        <f>'8-Export SMIS'!Z60</f>
        <v>0</v>
      </c>
      <c r="L68" s="388">
        <f t="shared" si="2"/>
        <v>0</v>
      </c>
    </row>
    <row r="69" spans="1:12" x14ac:dyDescent="0.25">
      <c r="A69" s="386">
        <v>60</v>
      </c>
      <c r="B69" s="387">
        <f>'8-Export SMIS'!G61</f>
        <v>0</v>
      </c>
      <c r="C69" s="387">
        <f>'8-Export SMIS'!J61</f>
        <v>0</v>
      </c>
      <c r="D69" s="388">
        <f t="shared" si="0"/>
        <v>0</v>
      </c>
      <c r="E69" s="388">
        <f>'8-Export SMIS'!AJ61</f>
        <v>0</v>
      </c>
      <c r="F69" s="388">
        <f>'8-Export SMIS'!AM61</f>
        <v>0</v>
      </c>
      <c r="G69" s="388">
        <f>'8-Export SMIS'!AD61</f>
        <v>0</v>
      </c>
      <c r="H69" s="388">
        <f t="shared" si="1"/>
        <v>0</v>
      </c>
      <c r="I69" s="388">
        <f>'8-Export SMIS'!T61</f>
        <v>0</v>
      </c>
      <c r="J69" s="388">
        <f>'8-Export SMIS'!Y61</f>
        <v>0</v>
      </c>
      <c r="K69" s="388">
        <f>'8-Export SMIS'!Z61</f>
        <v>0</v>
      </c>
      <c r="L69" s="388">
        <f t="shared" si="2"/>
        <v>0</v>
      </c>
    </row>
    <row r="70" spans="1:12" x14ac:dyDescent="0.25">
      <c r="A70" s="386">
        <v>61</v>
      </c>
      <c r="B70" s="387">
        <f>'8-Export SMIS'!G62</f>
        <v>0</v>
      </c>
      <c r="C70" s="387">
        <f>'8-Export SMIS'!J62</f>
        <v>0</v>
      </c>
      <c r="D70" s="388">
        <f t="shared" si="0"/>
        <v>0</v>
      </c>
      <c r="E70" s="388">
        <f>'8-Export SMIS'!AJ62</f>
        <v>0</v>
      </c>
      <c r="F70" s="388">
        <f>'8-Export SMIS'!AM62</f>
        <v>0</v>
      </c>
      <c r="G70" s="388">
        <f>'8-Export SMIS'!AD62</f>
        <v>0</v>
      </c>
      <c r="H70" s="388">
        <f t="shared" si="1"/>
        <v>0</v>
      </c>
      <c r="I70" s="388">
        <f>'8-Export SMIS'!T62</f>
        <v>0</v>
      </c>
      <c r="J70" s="388">
        <f>'8-Export SMIS'!Y62</f>
        <v>0</v>
      </c>
      <c r="K70" s="388">
        <f>'8-Export SMIS'!Z62</f>
        <v>0</v>
      </c>
      <c r="L70" s="388">
        <f t="shared" si="2"/>
        <v>0</v>
      </c>
    </row>
    <row r="71" spans="1:12" x14ac:dyDescent="0.25">
      <c r="A71" s="386">
        <v>62</v>
      </c>
      <c r="B71" s="387">
        <f>'8-Export SMIS'!G63</f>
        <v>0</v>
      </c>
      <c r="C71" s="387">
        <f>'8-Export SMIS'!J63</f>
        <v>0</v>
      </c>
      <c r="D71" s="388">
        <f t="shared" si="0"/>
        <v>0</v>
      </c>
      <c r="E71" s="388">
        <f>'8-Export SMIS'!AJ63</f>
        <v>0</v>
      </c>
      <c r="F71" s="388">
        <f>'8-Export SMIS'!AM63</f>
        <v>0</v>
      </c>
      <c r="G71" s="388">
        <f>'8-Export SMIS'!AD63</f>
        <v>0</v>
      </c>
      <c r="H71" s="388">
        <f t="shared" si="1"/>
        <v>0</v>
      </c>
      <c r="I71" s="388">
        <f>'8-Export SMIS'!T63</f>
        <v>0</v>
      </c>
      <c r="J71" s="388">
        <f>'8-Export SMIS'!Y63</f>
        <v>0</v>
      </c>
      <c r="K71" s="388">
        <f>'8-Export SMIS'!Z63</f>
        <v>0</v>
      </c>
      <c r="L71" s="388">
        <f t="shared" si="2"/>
        <v>0</v>
      </c>
    </row>
    <row r="72" spans="1:12" x14ac:dyDescent="0.25">
      <c r="A72" s="386">
        <v>63</v>
      </c>
      <c r="B72" s="387">
        <f>'8-Export SMIS'!G64</f>
        <v>0</v>
      </c>
      <c r="C72" s="387">
        <f>'8-Export SMIS'!J64</f>
        <v>0</v>
      </c>
      <c r="D72" s="388">
        <f t="shared" si="0"/>
        <v>0</v>
      </c>
      <c r="E72" s="388">
        <f>'8-Export SMIS'!AJ64</f>
        <v>0</v>
      </c>
      <c r="F72" s="388">
        <f>'8-Export SMIS'!AM64</f>
        <v>0</v>
      </c>
      <c r="G72" s="388">
        <f>'8-Export SMIS'!AD64</f>
        <v>0</v>
      </c>
      <c r="H72" s="388">
        <f t="shared" si="1"/>
        <v>0</v>
      </c>
      <c r="I72" s="388">
        <f>'8-Export SMIS'!T64</f>
        <v>0</v>
      </c>
      <c r="J72" s="388">
        <f>'8-Export SMIS'!Y64</f>
        <v>0</v>
      </c>
      <c r="K72" s="388">
        <f>'8-Export SMIS'!Z64</f>
        <v>0</v>
      </c>
      <c r="L72" s="388">
        <f t="shared" si="2"/>
        <v>0</v>
      </c>
    </row>
    <row r="73" spans="1:12" x14ac:dyDescent="0.25">
      <c r="A73" s="386">
        <v>64</v>
      </c>
      <c r="B73" s="387">
        <f>'8-Export SMIS'!G65</f>
        <v>0</v>
      </c>
      <c r="C73" s="387">
        <f>'8-Export SMIS'!J65</f>
        <v>0</v>
      </c>
      <c r="D73" s="388">
        <f t="shared" si="0"/>
        <v>0</v>
      </c>
      <c r="E73" s="388">
        <f>'8-Export SMIS'!AJ65</f>
        <v>0</v>
      </c>
      <c r="F73" s="388">
        <f>'8-Export SMIS'!AM65</f>
        <v>0</v>
      </c>
      <c r="G73" s="388">
        <f>'8-Export SMIS'!AD65</f>
        <v>0</v>
      </c>
      <c r="H73" s="388">
        <f t="shared" si="1"/>
        <v>0</v>
      </c>
      <c r="I73" s="388">
        <f>'8-Export SMIS'!T65</f>
        <v>0</v>
      </c>
      <c r="J73" s="388">
        <f>'8-Export SMIS'!Y65</f>
        <v>0</v>
      </c>
      <c r="K73" s="388">
        <f>'8-Export SMIS'!Z65</f>
        <v>0</v>
      </c>
      <c r="L73" s="388">
        <f t="shared" si="2"/>
        <v>0</v>
      </c>
    </row>
    <row r="74" spans="1:12" x14ac:dyDescent="0.25">
      <c r="A74" s="386">
        <v>65</v>
      </c>
      <c r="B74" s="387">
        <f>'8-Export SMIS'!G66</f>
        <v>0</v>
      </c>
      <c r="C74" s="387">
        <f>'8-Export SMIS'!J66</f>
        <v>0</v>
      </c>
      <c r="D74" s="388">
        <f t="shared" si="0"/>
        <v>0</v>
      </c>
      <c r="E74" s="388">
        <f>'8-Export SMIS'!AJ66</f>
        <v>0</v>
      </c>
      <c r="F74" s="388">
        <f>'8-Export SMIS'!AM66</f>
        <v>0</v>
      </c>
      <c r="G74" s="388">
        <f>'8-Export SMIS'!AD66</f>
        <v>0</v>
      </c>
      <c r="H74" s="388">
        <f t="shared" si="1"/>
        <v>0</v>
      </c>
      <c r="I74" s="388">
        <f>'8-Export SMIS'!T66</f>
        <v>0</v>
      </c>
      <c r="J74" s="388">
        <f>'8-Export SMIS'!Y66</f>
        <v>0</v>
      </c>
      <c r="K74" s="388">
        <f>'8-Export SMIS'!Z66</f>
        <v>0</v>
      </c>
      <c r="L74" s="388">
        <f t="shared" si="2"/>
        <v>0</v>
      </c>
    </row>
    <row r="75" spans="1:12" x14ac:dyDescent="0.25">
      <c r="A75" s="386">
        <v>66</v>
      </c>
      <c r="B75" s="387">
        <f>'8-Export SMIS'!G67</f>
        <v>0</v>
      </c>
      <c r="C75" s="387">
        <f>'8-Export SMIS'!J67</f>
        <v>0</v>
      </c>
      <c r="D75" s="388">
        <f t="shared" ref="D75:D99" si="3">E75+F75+G75</f>
        <v>0</v>
      </c>
      <c r="E75" s="388">
        <f>'8-Export SMIS'!AJ67</f>
        <v>0</v>
      </c>
      <c r="F75" s="388">
        <f>'8-Export SMIS'!AM67</f>
        <v>0</v>
      </c>
      <c r="G75" s="388">
        <f>'8-Export SMIS'!AD67</f>
        <v>0</v>
      </c>
      <c r="H75" s="388">
        <f t="shared" ref="H75:H99" si="4">I75+J75</f>
        <v>0</v>
      </c>
      <c r="I75" s="388">
        <f>'8-Export SMIS'!T67</f>
        <v>0</v>
      </c>
      <c r="J75" s="388">
        <f>'8-Export SMIS'!Y67</f>
        <v>0</v>
      </c>
      <c r="K75" s="388">
        <f>'8-Export SMIS'!Z67</f>
        <v>0</v>
      </c>
      <c r="L75" s="388">
        <f t="shared" ref="L75:L99" si="5">D75+K75</f>
        <v>0</v>
      </c>
    </row>
    <row r="76" spans="1:12" x14ac:dyDescent="0.25">
      <c r="A76" s="386">
        <v>67</v>
      </c>
      <c r="B76" s="387">
        <f>'8-Export SMIS'!G68</f>
        <v>0</v>
      </c>
      <c r="C76" s="387">
        <f>'8-Export SMIS'!J68</f>
        <v>0</v>
      </c>
      <c r="D76" s="388">
        <f t="shared" si="3"/>
        <v>0</v>
      </c>
      <c r="E76" s="388">
        <f>'8-Export SMIS'!AJ68</f>
        <v>0</v>
      </c>
      <c r="F76" s="388">
        <f>'8-Export SMIS'!AM68</f>
        <v>0</v>
      </c>
      <c r="G76" s="388">
        <f>'8-Export SMIS'!AD68</f>
        <v>0</v>
      </c>
      <c r="H76" s="388">
        <f t="shared" si="4"/>
        <v>0</v>
      </c>
      <c r="I76" s="388">
        <f>'8-Export SMIS'!T68</f>
        <v>0</v>
      </c>
      <c r="J76" s="388">
        <f>'8-Export SMIS'!Y68</f>
        <v>0</v>
      </c>
      <c r="K76" s="388">
        <f>'8-Export SMIS'!Z68</f>
        <v>0</v>
      </c>
      <c r="L76" s="388">
        <f t="shared" si="5"/>
        <v>0</v>
      </c>
    </row>
    <row r="77" spans="1:12" x14ac:dyDescent="0.25">
      <c r="A77" s="386">
        <v>68</v>
      </c>
      <c r="B77" s="387">
        <f>'8-Export SMIS'!G69</f>
        <v>0</v>
      </c>
      <c r="C77" s="387">
        <f>'8-Export SMIS'!J69</f>
        <v>0</v>
      </c>
      <c r="D77" s="388">
        <f t="shared" si="3"/>
        <v>0</v>
      </c>
      <c r="E77" s="388">
        <f>'8-Export SMIS'!AJ69</f>
        <v>0</v>
      </c>
      <c r="F77" s="388">
        <f>'8-Export SMIS'!AM69</f>
        <v>0</v>
      </c>
      <c r="G77" s="388">
        <f>'8-Export SMIS'!AD69</f>
        <v>0</v>
      </c>
      <c r="H77" s="388">
        <f t="shared" si="4"/>
        <v>0</v>
      </c>
      <c r="I77" s="388">
        <f>'8-Export SMIS'!T69</f>
        <v>0</v>
      </c>
      <c r="J77" s="388">
        <f>'8-Export SMIS'!Y69</f>
        <v>0</v>
      </c>
      <c r="K77" s="388">
        <f>'8-Export SMIS'!Z69</f>
        <v>0</v>
      </c>
      <c r="L77" s="388">
        <f t="shared" si="5"/>
        <v>0</v>
      </c>
    </row>
    <row r="78" spans="1:12" x14ac:dyDescent="0.25">
      <c r="A78" s="386">
        <v>69</v>
      </c>
      <c r="B78" s="387">
        <f>'8-Export SMIS'!G70</f>
        <v>0</v>
      </c>
      <c r="C78" s="387">
        <f>'8-Export SMIS'!J70</f>
        <v>0</v>
      </c>
      <c r="D78" s="388">
        <f t="shared" si="3"/>
        <v>0</v>
      </c>
      <c r="E78" s="388">
        <f>'8-Export SMIS'!AJ70</f>
        <v>0</v>
      </c>
      <c r="F78" s="388">
        <f>'8-Export SMIS'!AM70</f>
        <v>0</v>
      </c>
      <c r="G78" s="388">
        <f>'8-Export SMIS'!AD70</f>
        <v>0</v>
      </c>
      <c r="H78" s="388">
        <f t="shared" si="4"/>
        <v>0</v>
      </c>
      <c r="I78" s="388">
        <f>'8-Export SMIS'!T70</f>
        <v>0</v>
      </c>
      <c r="J78" s="388">
        <f>'8-Export SMIS'!Y70</f>
        <v>0</v>
      </c>
      <c r="K78" s="388">
        <f>'8-Export SMIS'!Z70</f>
        <v>0</v>
      </c>
      <c r="L78" s="388">
        <f t="shared" si="5"/>
        <v>0</v>
      </c>
    </row>
    <row r="79" spans="1:12" x14ac:dyDescent="0.25">
      <c r="A79" s="386">
        <v>70</v>
      </c>
      <c r="B79" s="387">
        <f>'8-Export SMIS'!G71</f>
        <v>0</v>
      </c>
      <c r="C79" s="387">
        <f>'8-Export SMIS'!J71</f>
        <v>0</v>
      </c>
      <c r="D79" s="388">
        <f t="shared" si="3"/>
        <v>0</v>
      </c>
      <c r="E79" s="388">
        <f>'8-Export SMIS'!AJ71</f>
        <v>0</v>
      </c>
      <c r="F79" s="388">
        <f>'8-Export SMIS'!AM71</f>
        <v>0</v>
      </c>
      <c r="G79" s="388">
        <f>'8-Export SMIS'!AD71</f>
        <v>0</v>
      </c>
      <c r="H79" s="388">
        <f t="shared" si="4"/>
        <v>0</v>
      </c>
      <c r="I79" s="388">
        <f>'8-Export SMIS'!T71</f>
        <v>0</v>
      </c>
      <c r="J79" s="388">
        <f>'8-Export SMIS'!Y71</f>
        <v>0</v>
      </c>
      <c r="K79" s="388">
        <f>'8-Export SMIS'!Z71</f>
        <v>0</v>
      </c>
      <c r="L79" s="388">
        <f t="shared" si="5"/>
        <v>0</v>
      </c>
    </row>
    <row r="80" spans="1:12" x14ac:dyDescent="0.25">
      <c r="A80" s="386">
        <v>71</v>
      </c>
      <c r="B80" s="387">
        <f>'8-Export SMIS'!G72</f>
        <v>0</v>
      </c>
      <c r="C80" s="387">
        <f>'8-Export SMIS'!J72</f>
        <v>0</v>
      </c>
      <c r="D80" s="388">
        <f t="shared" si="3"/>
        <v>0</v>
      </c>
      <c r="E80" s="388">
        <f>'8-Export SMIS'!AJ72</f>
        <v>0</v>
      </c>
      <c r="F80" s="388">
        <f>'8-Export SMIS'!AM72</f>
        <v>0</v>
      </c>
      <c r="G80" s="388">
        <f>'8-Export SMIS'!AD72</f>
        <v>0</v>
      </c>
      <c r="H80" s="388">
        <f t="shared" si="4"/>
        <v>0</v>
      </c>
      <c r="I80" s="388">
        <f>'8-Export SMIS'!T72</f>
        <v>0</v>
      </c>
      <c r="J80" s="388">
        <f>'8-Export SMIS'!Y72</f>
        <v>0</v>
      </c>
      <c r="K80" s="388">
        <f>'8-Export SMIS'!Z72</f>
        <v>0</v>
      </c>
      <c r="L80" s="388">
        <f t="shared" si="5"/>
        <v>0</v>
      </c>
    </row>
    <row r="81" spans="1:12" x14ac:dyDescent="0.25">
      <c r="A81" s="386">
        <v>72</v>
      </c>
      <c r="B81" s="387">
        <f>'8-Export SMIS'!G73</f>
        <v>0</v>
      </c>
      <c r="C81" s="387">
        <f>'8-Export SMIS'!J73</f>
        <v>0</v>
      </c>
      <c r="D81" s="388">
        <f t="shared" si="3"/>
        <v>0</v>
      </c>
      <c r="E81" s="388">
        <f>'8-Export SMIS'!AJ73</f>
        <v>0</v>
      </c>
      <c r="F81" s="388">
        <f>'8-Export SMIS'!AM73</f>
        <v>0</v>
      </c>
      <c r="G81" s="388">
        <f>'8-Export SMIS'!AD73</f>
        <v>0</v>
      </c>
      <c r="H81" s="388">
        <f t="shared" si="4"/>
        <v>0</v>
      </c>
      <c r="I81" s="388">
        <f>'8-Export SMIS'!T73</f>
        <v>0</v>
      </c>
      <c r="J81" s="388">
        <f>'8-Export SMIS'!Y73</f>
        <v>0</v>
      </c>
      <c r="K81" s="388">
        <f>'8-Export SMIS'!Z73</f>
        <v>0</v>
      </c>
      <c r="L81" s="388">
        <f t="shared" si="5"/>
        <v>0</v>
      </c>
    </row>
    <row r="82" spans="1:12" x14ac:dyDescent="0.25">
      <c r="A82" s="386">
        <v>73</v>
      </c>
      <c r="B82" s="387">
        <f>'8-Export SMIS'!G74</f>
        <v>0</v>
      </c>
      <c r="C82" s="387">
        <f>'8-Export SMIS'!J74</f>
        <v>0</v>
      </c>
      <c r="D82" s="388">
        <f t="shared" si="3"/>
        <v>0</v>
      </c>
      <c r="E82" s="388">
        <f>'8-Export SMIS'!AJ74</f>
        <v>0</v>
      </c>
      <c r="F82" s="388">
        <f>'8-Export SMIS'!AM74</f>
        <v>0</v>
      </c>
      <c r="G82" s="388">
        <f>'8-Export SMIS'!AD74</f>
        <v>0</v>
      </c>
      <c r="H82" s="388">
        <f t="shared" si="4"/>
        <v>0</v>
      </c>
      <c r="I82" s="388">
        <f>'8-Export SMIS'!T74</f>
        <v>0</v>
      </c>
      <c r="J82" s="388">
        <f>'8-Export SMIS'!Y74</f>
        <v>0</v>
      </c>
      <c r="K82" s="388">
        <f>'8-Export SMIS'!Z74</f>
        <v>0</v>
      </c>
      <c r="L82" s="388">
        <f t="shared" si="5"/>
        <v>0</v>
      </c>
    </row>
    <row r="83" spans="1:12" x14ac:dyDescent="0.25">
      <c r="A83" s="386">
        <v>74</v>
      </c>
      <c r="B83" s="387">
        <f>'8-Export SMIS'!G75</f>
        <v>0</v>
      </c>
      <c r="C83" s="387">
        <f>'8-Export SMIS'!J75</f>
        <v>0</v>
      </c>
      <c r="D83" s="388">
        <f t="shared" si="3"/>
        <v>0</v>
      </c>
      <c r="E83" s="388">
        <f>'8-Export SMIS'!AJ75</f>
        <v>0</v>
      </c>
      <c r="F83" s="388">
        <f>'8-Export SMIS'!AM75</f>
        <v>0</v>
      </c>
      <c r="G83" s="388">
        <f>'8-Export SMIS'!AD75</f>
        <v>0</v>
      </c>
      <c r="H83" s="388">
        <f t="shared" si="4"/>
        <v>0</v>
      </c>
      <c r="I83" s="388">
        <f>'8-Export SMIS'!T75</f>
        <v>0</v>
      </c>
      <c r="J83" s="388">
        <f>'8-Export SMIS'!Y75</f>
        <v>0</v>
      </c>
      <c r="K83" s="388">
        <f>'8-Export SMIS'!Z75</f>
        <v>0</v>
      </c>
      <c r="L83" s="388">
        <f t="shared" si="5"/>
        <v>0</v>
      </c>
    </row>
    <row r="84" spans="1:12" x14ac:dyDescent="0.25">
      <c r="A84" s="386">
        <v>75</v>
      </c>
      <c r="B84" s="387">
        <f>'8-Export SMIS'!G76</f>
        <v>0</v>
      </c>
      <c r="C84" s="387">
        <f>'8-Export SMIS'!J76</f>
        <v>0</v>
      </c>
      <c r="D84" s="388">
        <f t="shared" si="3"/>
        <v>0</v>
      </c>
      <c r="E84" s="388">
        <f>'8-Export SMIS'!AJ76</f>
        <v>0</v>
      </c>
      <c r="F84" s="388">
        <f>'8-Export SMIS'!AM76</f>
        <v>0</v>
      </c>
      <c r="G84" s="388">
        <f>'8-Export SMIS'!AD76</f>
        <v>0</v>
      </c>
      <c r="H84" s="388">
        <f t="shared" si="4"/>
        <v>0</v>
      </c>
      <c r="I84" s="388">
        <f>'8-Export SMIS'!T76</f>
        <v>0</v>
      </c>
      <c r="J84" s="388">
        <f>'8-Export SMIS'!Y76</f>
        <v>0</v>
      </c>
      <c r="K84" s="388">
        <f>'8-Export SMIS'!Z76</f>
        <v>0</v>
      </c>
      <c r="L84" s="388">
        <f t="shared" si="5"/>
        <v>0</v>
      </c>
    </row>
    <row r="85" spans="1:12" x14ac:dyDescent="0.25">
      <c r="A85" s="386">
        <v>76</v>
      </c>
      <c r="B85" s="387">
        <f>'8-Export SMIS'!G77</f>
        <v>0</v>
      </c>
      <c r="C85" s="387">
        <f>'8-Export SMIS'!J77</f>
        <v>0</v>
      </c>
      <c r="D85" s="388">
        <f t="shared" si="3"/>
        <v>0</v>
      </c>
      <c r="E85" s="388">
        <f>'8-Export SMIS'!AJ77</f>
        <v>0</v>
      </c>
      <c r="F85" s="388">
        <f>'8-Export SMIS'!AM77</f>
        <v>0</v>
      </c>
      <c r="G85" s="388">
        <f>'8-Export SMIS'!AD77</f>
        <v>0</v>
      </c>
      <c r="H85" s="388">
        <f t="shared" si="4"/>
        <v>0</v>
      </c>
      <c r="I85" s="388">
        <f>'8-Export SMIS'!T77</f>
        <v>0</v>
      </c>
      <c r="J85" s="388">
        <f>'8-Export SMIS'!Y77</f>
        <v>0</v>
      </c>
      <c r="K85" s="388">
        <f>'8-Export SMIS'!Z77</f>
        <v>0</v>
      </c>
      <c r="L85" s="388">
        <f t="shared" si="5"/>
        <v>0</v>
      </c>
    </row>
    <row r="86" spans="1:12" x14ac:dyDescent="0.25">
      <c r="A86" s="386">
        <v>77</v>
      </c>
      <c r="B86" s="387">
        <f>'8-Export SMIS'!G78</f>
        <v>0</v>
      </c>
      <c r="C86" s="387">
        <f>'8-Export SMIS'!J78</f>
        <v>0</v>
      </c>
      <c r="D86" s="388">
        <f t="shared" si="3"/>
        <v>0</v>
      </c>
      <c r="E86" s="388">
        <f>'8-Export SMIS'!AJ78</f>
        <v>0</v>
      </c>
      <c r="F86" s="388">
        <f>'8-Export SMIS'!AM78</f>
        <v>0</v>
      </c>
      <c r="G86" s="388">
        <f>'8-Export SMIS'!AD78</f>
        <v>0</v>
      </c>
      <c r="H86" s="388">
        <f t="shared" si="4"/>
        <v>0</v>
      </c>
      <c r="I86" s="388">
        <f>'8-Export SMIS'!T78</f>
        <v>0</v>
      </c>
      <c r="J86" s="388">
        <f>'8-Export SMIS'!Y78</f>
        <v>0</v>
      </c>
      <c r="K86" s="388">
        <f>'8-Export SMIS'!Z78</f>
        <v>0</v>
      </c>
      <c r="L86" s="388">
        <f t="shared" si="5"/>
        <v>0</v>
      </c>
    </row>
    <row r="87" spans="1:12" x14ac:dyDescent="0.25">
      <c r="A87" s="386">
        <v>78</v>
      </c>
      <c r="B87" s="387">
        <f>'8-Export SMIS'!G79</f>
        <v>0</v>
      </c>
      <c r="C87" s="387">
        <f>'8-Export SMIS'!J79</f>
        <v>0</v>
      </c>
      <c r="D87" s="388">
        <f t="shared" si="3"/>
        <v>0</v>
      </c>
      <c r="E87" s="388">
        <f>'8-Export SMIS'!AJ79</f>
        <v>0</v>
      </c>
      <c r="F87" s="388">
        <f>'8-Export SMIS'!AM79</f>
        <v>0</v>
      </c>
      <c r="G87" s="388">
        <f>'8-Export SMIS'!AD79</f>
        <v>0</v>
      </c>
      <c r="H87" s="388">
        <f t="shared" si="4"/>
        <v>0</v>
      </c>
      <c r="I87" s="388">
        <f>'8-Export SMIS'!T79</f>
        <v>0</v>
      </c>
      <c r="J87" s="388">
        <f>'8-Export SMIS'!Y79</f>
        <v>0</v>
      </c>
      <c r="K87" s="388">
        <f>'8-Export SMIS'!Z79</f>
        <v>0</v>
      </c>
      <c r="L87" s="388">
        <f t="shared" si="5"/>
        <v>0</v>
      </c>
    </row>
    <row r="88" spans="1:12" x14ac:dyDescent="0.25">
      <c r="A88" s="386">
        <v>79</v>
      </c>
      <c r="B88" s="387">
        <f>'8-Export SMIS'!G80</f>
        <v>0</v>
      </c>
      <c r="C88" s="387">
        <f>'8-Export SMIS'!J80</f>
        <v>0</v>
      </c>
      <c r="D88" s="388">
        <f t="shared" si="3"/>
        <v>0</v>
      </c>
      <c r="E88" s="388">
        <f>'8-Export SMIS'!AJ80</f>
        <v>0</v>
      </c>
      <c r="F88" s="388">
        <f>'8-Export SMIS'!AM80</f>
        <v>0</v>
      </c>
      <c r="G88" s="388">
        <f>'8-Export SMIS'!AD80</f>
        <v>0</v>
      </c>
      <c r="H88" s="388">
        <f t="shared" si="4"/>
        <v>0</v>
      </c>
      <c r="I88" s="388">
        <f>'8-Export SMIS'!T80</f>
        <v>0</v>
      </c>
      <c r="J88" s="388">
        <f>'8-Export SMIS'!Y80</f>
        <v>0</v>
      </c>
      <c r="K88" s="388">
        <f>'8-Export SMIS'!Z80</f>
        <v>0</v>
      </c>
      <c r="L88" s="388">
        <f t="shared" si="5"/>
        <v>0</v>
      </c>
    </row>
    <row r="89" spans="1:12" x14ac:dyDescent="0.25">
      <c r="A89" s="386">
        <v>80</v>
      </c>
      <c r="B89" s="387">
        <f>'8-Export SMIS'!G81</f>
        <v>0</v>
      </c>
      <c r="C89" s="387">
        <f>'8-Export SMIS'!J81</f>
        <v>0</v>
      </c>
      <c r="D89" s="388">
        <f t="shared" si="3"/>
        <v>0</v>
      </c>
      <c r="E89" s="388">
        <f>'8-Export SMIS'!AJ81</f>
        <v>0</v>
      </c>
      <c r="F89" s="388">
        <f>'8-Export SMIS'!AM81</f>
        <v>0</v>
      </c>
      <c r="G89" s="388">
        <f>'8-Export SMIS'!AD81</f>
        <v>0</v>
      </c>
      <c r="H89" s="388">
        <f t="shared" si="4"/>
        <v>0</v>
      </c>
      <c r="I89" s="388">
        <f>'8-Export SMIS'!T81</f>
        <v>0</v>
      </c>
      <c r="J89" s="388">
        <f>'8-Export SMIS'!Y81</f>
        <v>0</v>
      </c>
      <c r="K89" s="388">
        <f>'8-Export SMIS'!Z81</f>
        <v>0</v>
      </c>
      <c r="L89" s="388">
        <f t="shared" si="5"/>
        <v>0</v>
      </c>
    </row>
    <row r="90" spans="1:12" x14ac:dyDescent="0.25">
      <c r="A90" s="386">
        <v>81</v>
      </c>
      <c r="B90" s="387">
        <f>'8-Export SMIS'!G82</f>
        <v>0</v>
      </c>
      <c r="C90" s="387">
        <f>'8-Export SMIS'!J82</f>
        <v>0</v>
      </c>
      <c r="D90" s="388">
        <f t="shared" si="3"/>
        <v>0</v>
      </c>
      <c r="E90" s="388">
        <f>'8-Export SMIS'!AJ82</f>
        <v>0</v>
      </c>
      <c r="F90" s="388">
        <f>'8-Export SMIS'!AM82</f>
        <v>0</v>
      </c>
      <c r="G90" s="388">
        <f>'8-Export SMIS'!AD82</f>
        <v>0</v>
      </c>
      <c r="H90" s="388">
        <f t="shared" si="4"/>
        <v>0</v>
      </c>
      <c r="I90" s="388">
        <f>'8-Export SMIS'!T82</f>
        <v>0</v>
      </c>
      <c r="J90" s="388">
        <f>'8-Export SMIS'!Y82</f>
        <v>0</v>
      </c>
      <c r="K90" s="388">
        <f>'8-Export SMIS'!Z82</f>
        <v>0</v>
      </c>
      <c r="L90" s="388">
        <f t="shared" si="5"/>
        <v>0</v>
      </c>
    </row>
    <row r="91" spans="1:12" x14ac:dyDescent="0.25">
      <c r="A91" s="386">
        <v>82</v>
      </c>
      <c r="B91" s="387">
        <f>'8-Export SMIS'!G83</f>
        <v>0</v>
      </c>
      <c r="C91" s="387">
        <f>'8-Export SMIS'!J83</f>
        <v>0</v>
      </c>
      <c r="D91" s="388">
        <f t="shared" si="3"/>
        <v>0</v>
      </c>
      <c r="E91" s="388">
        <f>'8-Export SMIS'!AJ83</f>
        <v>0</v>
      </c>
      <c r="F91" s="388">
        <f>'8-Export SMIS'!AM83</f>
        <v>0</v>
      </c>
      <c r="G91" s="388">
        <f>'8-Export SMIS'!AD83</f>
        <v>0</v>
      </c>
      <c r="H91" s="388">
        <f t="shared" si="4"/>
        <v>0</v>
      </c>
      <c r="I91" s="388">
        <f>'8-Export SMIS'!T83</f>
        <v>0</v>
      </c>
      <c r="J91" s="388">
        <f>'8-Export SMIS'!Y83</f>
        <v>0</v>
      </c>
      <c r="K91" s="388">
        <f>'8-Export SMIS'!Z83</f>
        <v>0</v>
      </c>
      <c r="L91" s="388">
        <f t="shared" si="5"/>
        <v>0</v>
      </c>
    </row>
    <row r="92" spans="1:12" x14ac:dyDescent="0.25">
      <c r="A92" s="386">
        <v>83</v>
      </c>
      <c r="B92" s="387">
        <f>'8-Export SMIS'!G84</f>
        <v>0</v>
      </c>
      <c r="C92" s="387">
        <f>'8-Export SMIS'!J84</f>
        <v>0</v>
      </c>
      <c r="D92" s="388">
        <f t="shared" si="3"/>
        <v>0</v>
      </c>
      <c r="E92" s="388">
        <f>'8-Export SMIS'!AJ84</f>
        <v>0</v>
      </c>
      <c r="F92" s="388">
        <f>'8-Export SMIS'!AM84</f>
        <v>0</v>
      </c>
      <c r="G92" s="388">
        <f>'8-Export SMIS'!AD84</f>
        <v>0</v>
      </c>
      <c r="H92" s="388">
        <f t="shared" si="4"/>
        <v>0</v>
      </c>
      <c r="I92" s="388">
        <f>'8-Export SMIS'!T84</f>
        <v>0</v>
      </c>
      <c r="J92" s="388">
        <f>'8-Export SMIS'!Y84</f>
        <v>0</v>
      </c>
      <c r="K92" s="388">
        <f>'8-Export SMIS'!Z84</f>
        <v>0</v>
      </c>
      <c r="L92" s="388">
        <f t="shared" si="5"/>
        <v>0</v>
      </c>
    </row>
    <row r="93" spans="1:12" x14ac:dyDescent="0.25">
      <c r="A93" s="386">
        <v>84</v>
      </c>
      <c r="B93" s="387">
        <f>'8-Export SMIS'!G85</f>
        <v>0</v>
      </c>
      <c r="C93" s="387">
        <f>'8-Export SMIS'!J85</f>
        <v>0</v>
      </c>
      <c r="D93" s="388">
        <f t="shared" si="3"/>
        <v>0</v>
      </c>
      <c r="E93" s="388">
        <f>'8-Export SMIS'!AJ85</f>
        <v>0</v>
      </c>
      <c r="F93" s="388">
        <f>'8-Export SMIS'!AM85</f>
        <v>0</v>
      </c>
      <c r="G93" s="388">
        <f>'8-Export SMIS'!AD85</f>
        <v>0</v>
      </c>
      <c r="H93" s="388">
        <f t="shared" si="4"/>
        <v>0</v>
      </c>
      <c r="I93" s="388">
        <f>'8-Export SMIS'!T85</f>
        <v>0</v>
      </c>
      <c r="J93" s="388">
        <f>'8-Export SMIS'!Y85</f>
        <v>0</v>
      </c>
      <c r="K93" s="388">
        <f>'8-Export SMIS'!Z85</f>
        <v>0</v>
      </c>
      <c r="L93" s="388">
        <f t="shared" si="5"/>
        <v>0</v>
      </c>
    </row>
    <row r="94" spans="1:12" x14ac:dyDescent="0.25">
      <c r="A94" s="386">
        <v>85</v>
      </c>
      <c r="B94" s="387">
        <f>'8-Export SMIS'!G86</f>
        <v>0</v>
      </c>
      <c r="C94" s="387">
        <f>'8-Export SMIS'!J86</f>
        <v>0</v>
      </c>
      <c r="D94" s="388">
        <f t="shared" si="3"/>
        <v>0</v>
      </c>
      <c r="E94" s="388">
        <f>'8-Export SMIS'!AJ86</f>
        <v>0</v>
      </c>
      <c r="F94" s="388">
        <f>'8-Export SMIS'!AM86</f>
        <v>0</v>
      </c>
      <c r="G94" s="388">
        <f>'8-Export SMIS'!AD86</f>
        <v>0</v>
      </c>
      <c r="H94" s="388">
        <f t="shared" si="4"/>
        <v>0</v>
      </c>
      <c r="I94" s="388">
        <f>'8-Export SMIS'!T86</f>
        <v>0</v>
      </c>
      <c r="J94" s="388">
        <f>'8-Export SMIS'!Y86</f>
        <v>0</v>
      </c>
      <c r="K94" s="388">
        <f>'8-Export SMIS'!Z86</f>
        <v>0</v>
      </c>
      <c r="L94" s="388">
        <f t="shared" si="5"/>
        <v>0</v>
      </c>
    </row>
    <row r="95" spans="1:12" x14ac:dyDescent="0.25">
      <c r="A95" s="386">
        <v>86</v>
      </c>
      <c r="B95" s="387">
        <f>'8-Export SMIS'!G87</f>
        <v>0</v>
      </c>
      <c r="C95" s="387">
        <f>'8-Export SMIS'!J87</f>
        <v>0</v>
      </c>
      <c r="D95" s="388">
        <f t="shared" si="3"/>
        <v>0</v>
      </c>
      <c r="E95" s="388">
        <f>'8-Export SMIS'!AJ87</f>
        <v>0</v>
      </c>
      <c r="F95" s="388">
        <f>'8-Export SMIS'!AM87</f>
        <v>0</v>
      </c>
      <c r="G95" s="388">
        <f>'8-Export SMIS'!AD87</f>
        <v>0</v>
      </c>
      <c r="H95" s="388">
        <f t="shared" si="4"/>
        <v>0</v>
      </c>
      <c r="I95" s="388">
        <f>'8-Export SMIS'!T87</f>
        <v>0</v>
      </c>
      <c r="J95" s="388">
        <f>'8-Export SMIS'!Y87</f>
        <v>0</v>
      </c>
      <c r="K95" s="388">
        <f>'8-Export SMIS'!Z87</f>
        <v>0</v>
      </c>
      <c r="L95" s="388">
        <f t="shared" si="5"/>
        <v>0</v>
      </c>
    </row>
    <row r="96" spans="1:12" x14ac:dyDescent="0.25">
      <c r="A96" s="386">
        <v>87</v>
      </c>
      <c r="B96" s="387">
        <f>'8-Export SMIS'!G88</f>
        <v>0</v>
      </c>
      <c r="C96" s="387">
        <f>'8-Export SMIS'!J88</f>
        <v>0</v>
      </c>
      <c r="D96" s="388">
        <f t="shared" si="3"/>
        <v>0</v>
      </c>
      <c r="E96" s="388">
        <f>'8-Export SMIS'!AJ88</f>
        <v>0</v>
      </c>
      <c r="F96" s="388">
        <f>'8-Export SMIS'!AM88</f>
        <v>0</v>
      </c>
      <c r="G96" s="388">
        <f>'8-Export SMIS'!AD88</f>
        <v>0</v>
      </c>
      <c r="H96" s="388">
        <f t="shared" si="4"/>
        <v>0</v>
      </c>
      <c r="I96" s="388">
        <f>'8-Export SMIS'!T88</f>
        <v>0</v>
      </c>
      <c r="J96" s="388">
        <f>'8-Export SMIS'!Y88</f>
        <v>0</v>
      </c>
      <c r="K96" s="388">
        <f>'8-Export SMIS'!Z88</f>
        <v>0</v>
      </c>
      <c r="L96" s="388">
        <f t="shared" si="5"/>
        <v>0</v>
      </c>
    </row>
    <row r="97" spans="1:12" x14ac:dyDescent="0.25">
      <c r="A97" s="386">
        <v>88</v>
      </c>
      <c r="B97" s="387">
        <f>'8-Export SMIS'!G89</f>
        <v>0</v>
      </c>
      <c r="C97" s="387">
        <f>'8-Export SMIS'!J89</f>
        <v>0</v>
      </c>
      <c r="D97" s="388">
        <f t="shared" si="3"/>
        <v>0</v>
      </c>
      <c r="E97" s="388">
        <f>'8-Export SMIS'!AJ89</f>
        <v>0</v>
      </c>
      <c r="F97" s="388">
        <f>'8-Export SMIS'!AM89</f>
        <v>0</v>
      </c>
      <c r="G97" s="388">
        <f>'8-Export SMIS'!AD89</f>
        <v>0</v>
      </c>
      <c r="H97" s="388">
        <f t="shared" si="4"/>
        <v>0</v>
      </c>
      <c r="I97" s="388">
        <f>'8-Export SMIS'!T89</f>
        <v>0</v>
      </c>
      <c r="J97" s="388">
        <f>'8-Export SMIS'!Y89</f>
        <v>0</v>
      </c>
      <c r="K97" s="388">
        <f>'8-Export SMIS'!Z89</f>
        <v>0</v>
      </c>
      <c r="L97" s="388">
        <f t="shared" si="5"/>
        <v>0</v>
      </c>
    </row>
    <row r="98" spans="1:12" x14ac:dyDescent="0.25">
      <c r="A98" s="386">
        <v>89</v>
      </c>
      <c r="B98" s="387">
        <f>'8-Export SMIS'!G90</f>
        <v>0</v>
      </c>
      <c r="C98" s="387">
        <f>'8-Export SMIS'!J90</f>
        <v>0</v>
      </c>
      <c r="D98" s="388">
        <f t="shared" si="3"/>
        <v>0</v>
      </c>
      <c r="E98" s="388">
        <f>'8-Export SMIS'!AJ90</f>
        <v>0</v>
      </c>
      <c r="F98" s="388">
        <f>'8-Export SMIS'!AM90</f>
        <v>0</v>
      </c>
      <c r="G98" s="388">
        <f>'8-Export SMIS'!AD90</f>
        <v>0</v>
      </c>
      <c r="H98" s="388">
        <f t="shared" si="4"/>
        <v>0</v>
      </c>
      <c r="I98" s="388">
        <f>'8-Export SMIS'!T90</f>
        <v>0</v>
      </c>
      <c r="J98" s="388">
        <f>'8-Export SMIS'!Y90</f>
        <v>0</v>
      </c>
      <c r="K98" s="388">
        <f>'8-Export SMIS'!Z90</f>
        <v>0</v>
      </c>
      <c r="L98" s="388">
        <f t="shared" si="5"/>
        <v>0</v>
      </c>
    </row>
    <row r="99" spans="1:12" x14ac:dyDescent="0.25">
      <c r="A99" s="386">
        <v>90</v>
      </c>
      <c r="B99" s="387">
        <f>'8-Export SMIS'!G91</f>
        <v>0</v>
      </c>
      <c r="C99" s="387">
        <f>'8-Export SMIS'!J91</f>
        <v>0</v>
      </c>
      <c r="D99" s="388">
        <f t="shared" si="3"/>
        <v>0</v>
      </c>
      <c r="E99" s="388">
        <f>'8-Export SMIS'!AJ91</f>
        <v>0</v>
      </c>
      <c r="F99" s="388">
        <f>'8-Export SMIS'!AM91</f>
        <v>0</v>
      </c>
      <c r="G99" s="388">
        <f>'8-Export SMIS'!AD91</f>
        <v>0</v>
      </c>
      <c r="H99" s="388">
        <f t="shared" si="4"/>
        <v>0</v>
      </c>
      <c r="I99" s="388">
        <f>'8-Export SMIS'!T91</f>
        <v>0</v>
      </c>
      <c r="J99" s="388">
        <f>'8-Export SMIS'!Y91</f>
        <v>0</v>
      </c>
      <c r="K99" s="388">
        <f>'8-Export SMIS'!Z91</f>
        <v>0</v>
      </c>
      <c r="L99" s="388">
        <f t="shared" si="5"/>
        <v>0</v>
      </c>
    </row>
    <row r="100" spans="1:12" x14ac:dyDescent="0.25">
      <c r="A100" s="493" t="s">
        <v>450</v>
      </c>
      <c r="B100" s="493"/>
      <c r="C100" s="493"/>
      <c r="D100" s="389">
        <f>SUM(D10:D99)</f>
        <v>0</v>
      </c>
      <c r="E100" s="389">
        <f>SUM(E10:E99)</f>
        <v>0</v>
      </c>
      <c r="F100" s="389">
        <f>SUM(F10:F99)</f>
        <v>0</v>
      </c>
      <c r="G100" s="389">
        <f t="shared" ref="G100:L100" si="6">SUM(G10:G99)</f>
        <v>0</v>
      </c>
      <c r="H100" s="389">
        <f t="shared" si="6"/>
        <v>0</v>
      </c>
      <c r="I100" s="389">
        <f t="shared" si="6"/>
        <v>0</v>
      </c>
      <c r="J100" s="389">
        <f t="shared" si="6"/>
        <v>0</v>
      </c>
      <c r="K100" s="389">
        <f t="shared" si="6"/>
        <v>0</v>
      </c>
      <c r="L100" s="389">
        <f t="shared" si="6"/>
        <v>0</v>
      </c>
    </row>
    <row r="101" spans="1:12" x14ac:dyDescent="0.25">
      <c r="A101" s="494" t="s">
        <v>561</v>
      </c>
      <c r="B101" s="494"/>
      <c r="C101" s="494"/>
      <c r="D101" s="388"/>
      <c r="E101" s="388"/>
      <c r="F101" s="388"/>
      <c r="G101" s="388"/>
      <c r="H101" s="388"/>
      <c r="I101" s="388"/>
      <c r="J101" s="388"/>
      <c r="K101" s="388"/>
      <c r="L101" s="388"/>
    </row>
    <row r="102" spans="1:12" x14ac:dyDescent="0.25">
      <c r="A102" s="495" t="s">
        <v>562</v>
      </c>
      <c r="B102" s="495"/>
      <c r="C102" s="495"/>
      <c r="D102" s="388">
        <f>E102+F102+G102</f>
        <v>0</v>
      </c>
      <c r="E102" s="388">
        <f>SUMIF('8-Export SMIS'!J2:J90,"DIRECTA",'8-Export SMIS'!AJ2:AJ90)</f>
        <v>0</v>
      </c>
      <c r="F102" s="388">
        <f>SUMIF('8-Export SMIS'!J2:J90,"DIRECTA",'8-Export SMIS'!AM2:AM90)</f>
        <v>0</v>
      </c>
      <c r="G102" s="388">
        <f>SUMIF('8-Export SMIS'!J2:J90,"DIRECTA",'8-Export SMIS'!AD2:AD90)</f>
        <v>0</v>
      </c>
      <c r="H102" s="388">
        <f>I102+J102</f>
        <v>0</v>
      </c>
      <c r="I102" s="388">
        <f>SUMIF('8-Export SMIS'!J2:J90,"DIRECTA",'8-Export SMIS'!T2:T90)</f>
        <v>0</v>
      </c>
      <c r="J102" s="388">
        <f>SUMIF('8-Export SMIS'!J2:J90,"DIRECTA",'8-Export SMIS'!Y2:Y90)</f>
        <v>0</v>
      </c>
      <c r="K102" s="388">
        <f>SUMIF('8-Export SMIS'!J2:J90,"DIRECTA",'8-Export SMIS'!Z2:Z90)</f>
        <v>0</v>
      </c>
      <c r="L102" s="388">
        <f>D102+K102</f>
        <v>0</v>
      </c>
    </row>
    <row r="103" spans="1:12" x14ac:dyDescent="0.25">
      <c r="A103" s="495" t="s">
        <v>563</v>
      </c>
      <c r="B103" s="495"/>
      <c r="C103" s="495"/>
      <c r="D103" s="388">
        <f>E103+F103+G103</f>
        <v>0</v>
      </c>
      <c r="E103" s="388">
        <f>SUMIF('8-Export SMIS'!J2:J90,"INDIRECTA",'8-Export SMIS'!AJ2:AJ90)</f>
        <v>0</v>
      </c>
      <c r="F103" s="388">
        <f>SUMIF('8-Export SMIS'!J2:J90,"INDIRECTA",'8-Export SMIS'!AM2:AM90)</f>
        <v>0</v>
      </c>
      <c r="G103" s="388">
        <f>SUMIF('8-Export SMIS'!J2:J90,"INDIRECTA",'8-Export SMIS'!AD2:AD90)</f>
        <v>0</v>
      </c>
      <c r="H103" s="388">
        <f>I103+J103</f>
        <v>0</v>
      </c>
      <c r="I103" s="388">
        <f>SUMIF('8-Export SMIS'!J2:J90,"INDIRECTA",'8-Export SMIS'!T2:T90)</f>
        <v>0</v>
      </c>
      <c r="J103" s="388">
        <f>SUMIF('8-Export SMIS'!J2:J90,"INDIRECTA",'8-Export SMIS'!Y2:Y90)</f>
        <v>0</v>
      </c>
      <c r="K103" s="388">
        <f>SUMIF('8-Export SMIS'!J2:J90,"INDIRECTA",'8-Export SMIS'!Z2:Z90)</f>
        <v>0</v>
      </c>
      <c r="L103" s="388">
        <f>D103+K103</f>
        <v>0</v>
      </c>
    </row>
    <row r="104" spans="1:12" ht="44.25" customHeight="1" x14ac:dyDescent="0.25">
      <c r="A104" s="496" t="s">
        <v>564</v>
      </c>
      <c r="B104" s="496"/>
      <c r="C104" s="496"/>
      <c r="D104" s="388"/>
      <c r="E104" s="388"/>
      <c r="F104" s="388"/>
      <c r="G104" s="388"/>
      <c r="H104" s="388"/>
      <c r="I104" s="388"/>
      <c r="J104" s="388"/>
      <c r="K104" s="388"/>
      <c r="L104" s="388"/>
    </row>
    <row r="105" spans="1:12" x14ac:dyDescent="0.25">
      <c r="A105" s="492" t="s">
        <v>565</v>
      </c>
      <c r="B105" s="492"/>
      <c r="C105" s="492"/>
      <c r="D105" s="388"/>
      <c r="E105" s="388"/>
      <c r="F105" s="388"/>
      <c r="G105" s="388"/>
      <c r="H105" s="388"/>
      <c r="I105" s="388"/>
      <c r="J105" s="388"/>
      <c r="K105" s="388"/>
      <c r="L105" s="388"/>
    </row>
    <row r="106" spans="1:12" x14ac:dyDescent="0.25">
      <c r="A106" s="492" t="s">
        <v>566</v>
      </c>
      <c r="B106" s="492"/>
      <c r="C106" s="492"/>
      <c r="D106" s="388"/>
      <c r="E106" s="388"/>
      <c r="F106" s="388"/>
      <c r="G106" s="388"/>
      <c r="H106" s="388"/>
      <c r="I106" s="388"/>
      <c r="J106" s="388"/>
      <c r="K106" s="388"/>
      <c r="L106" s="388"/>
    </row>
    <row r="107" spans="1:12" x14ac:dyDescent="0.25">
      <c r="A107" s="492" t="s">
        <v>567</v>
      </c>
      <c r="B107" s="492"/>
      <c r="C107" s="492"/>
      <c r="D107" s="388"/>
      <c r="E107" s="388"/>
      <c r="F107" s="388"/>
      <c r="G107" s="388"/>
      <c r="H107" s="388"/>
      <c r="I107" s="388"/>
      <c r="J107" s="388"/>
      <c r="K107" s="388"/>
      <c r="L107" s="388"/>
    </row>
    <row r="108" spans="1:12" x14ac:dyDescent="0.25">
      <c r="A108" s="492" t="s">
        <v>568</v>
      </c>
      <c r="B108" s="492"/>
      <c r="C108" s="492"/>
      <c r="D108" s="388"/>
      <c r="E108" s="388"/>
      <c r="F108" s="388"/>
      <c r="G108" s="388"/>
      <c r="H108" s="388"/>
      <c r="I108" s="388"/>
      <c r="J108" s="388"/>
      <c r="K108" s="388"/>
      <c r="L108" s="388"/>
    </row>
    <row r="109" spans="1:12" x14ac:dyDescent="0.25">
      <c r="A109" s="492" t="s">
        <v>569</v>
      </c>
      <c r="B109" s="492"/>
      <c r="C109" s="492"/>
      <c r="D109" s="388"/>
      <c r="E109" s="388"/>
      <c r="F109" s="388"/>
      <c r="G109" s="388"/>
      <c r="H109" s="388"/>
      <c r="I109" s="388"/>
      <c r="J109" s="388"/>
      <c r="K109" s="388"/>
      <c r="L109" s="388"/>
    </row>
  </sheetData>
  <mergeCells count="18">
    <mergeCell ref="A106:C106"/>
    <mergeCell ref="A107:C107"/>
    <mergeCell ref="A108:C108"/>
    <mergeCell ref="A109:C109"/>
    <mergeCell ref="A100:C100"/>
    <mergeCell ref="A101:C101"/>
    <mergeCell ref="A102:C102"/>
    <mergeCell ref="A103:C103"/>
    <mergeCell ref="A104:C104"/>
    <mergeCell ref="A105:C105"/>
    <mergeCell ref="A1:M4"/>
    <mergeCell ref="A7:A8"/>
    <mergeCell ref="B7:B8"/>
    <mergeCell ref="C7:C8"/>
    <mergeCell ref="D7:G7"/>
    <mergeCell ref="H7:J7"/>
    <mergeCell ref="K7:K8"/>
    <mergeCell ref="L7:L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16" workbookViewId="0">
      <selection activeCell="E11" sqref="E11:F11"/>
    </sheetView>
  </sheetViews>
  <sheetFormatPr defaultColWidth="12" defaultRowHeight="12" x14ac:dyDescent="0.2"/>
  <cols>
    <col min="1" max="1" width="4.85546875" style="106" customWidth="1"/>
    <col min="2" max="3" width="12" style="106"/>
    <col min="4" max="4" width="34.28515625" style="106" customWidth="1"/>
    <col min="5" max="5" width="15.7109375" style="106" customWidth="1"/>
    <col min="6" max="6" width="15.140625" style="106" customWidth="1"/>
    <col min="7" max="16384" width="12" style="106"/>
  </cols>
  <sheetData>
    <row r="1" spans="1:7" x14ac:dyDescent="0.2">
      <c r="A1" s="411" t="s">
        <v>184</v>
      </c>
      <c r="B1" s="411"/>
      <c r="C1" s="411"/>
      <c r="D1" s="411"/>
      <c r="E1" s="411"/>
      <c r="F1" s="411"/>
    </row>
    <row r="2" spans="1:7" x14ac:dyDescent="0.2">
      <c r="A2" s="107"/>
      <c r="B2" s="107"/>
      <c r="C2" s="107"/>
      <c r="D2" s="107"/>
      <c r="E2" s="107"/>
      <c r="F2" s="107"/>
    </row>
    <row r="3" spans="1:7" ht="25.15" customHeight="1" x14ac:dyDescent="0.2">
      <c r="A3" s="412" t="s">
        <v>178</v>
      </c>
      <c r="B3" s="412"/>
      <c r="C3" s="412"/>
      <c r="D3" s="412"/>
      <c r="E3" s="412"/>
      <c r="F3" s="412"/>
    </row>
    <row r="4" spans="1:7" ht="20.65" customHeight="1" x14ac:dyDescent="0.2">
      <c r="A4" s="412" t="s">
        <v>185</v>
      </c>
      <c r="B4" s="412"/>
      <c r="C4" s="412"/>
      <c r="D4" s="412"/>
      <c r="E4" s="412"/>
      <c r="F4" s="412"/>
    </row>
    <row r="5" spans="1:7" ht="23.85" customHeight="1" x14ac:dyDescent="0.2">
      <c r="A5" s="412" t="s">
        <v>186</v>
      </c>
      <c r="B5" s="412"/>
      <c r="C5" s="412"/>
      <c r="D5" s="412"/>
      <c r="E5" s="412"/>
      <c r="F5" s="412"/>
    </row>
    <row r="6" spans="1:7" ht="39" customHeight="1" x14ac:dyDescent="0.2">
      <c r="A6" s="412" t="s">
        <v>187</v>
      </c>
      <c r="B6" s="412"/>
      <c r="C6" s="412"/>
      <c r="D6" s="412"/>
      <c r="E6" s="412"/>
      <c r="F6" s="412"/>
    </row>
    <row r="8" spans="1:7" ht="37.15" customHeight="1" x14ac:dyDescent="0.2">
      <c r="A8" s="403" t="s">
        <v>183</v>
      </c>
      <c r="B8" s="403"/>
      <c r="C8" s="403"/>
      <c r="D8" s="403"/>
      <c r="E8" s="403"/>
      <c r="F8" s="403"/>
    </row>
    <row r="9" spans="1:7" ht="13.9" customHeight="1" x14ac:dyDescent="0.2">
      <c r="A9" s="413" t="s">
        <v>179</v>
      </c>
      <c r="B9" s="413"/>
      <c r="C9" s="413"/>
      <c r="D9" s="413"/>
      <c r="E9" s="413"/>
      <c r="F9" s="413"/>
      <c r="G9" s="116"/>
    </row>
    <row r="10" spans="1:7" ht="13.9" customHeight="1" x14ac:dyDescent="0.2">
      <c r="A10" s="117"/>
      <c r="B10" s="118"/>
      <c r="C10" s="118"/>
      <c r="D10" s="118"/>
      <c r="E10" s="118"/>
      <c r="F10" s="118"/>
      <c r="G10" s="116"/>
    </row>
    <row r="11" spans="1:7" ht="48.6" customHeight="1" x14ac:dyDescent="0.2">
      <c r="A11" s="108" t="s">
        <v>180</v>
      </c>
      <c r="B11" s="410" t="s">
        <v>188</v>
      </c>
      <c r="C11" s="410"/>
      <c r="D11" s="410"/>
      <c r="E11" s="132" t="e">
        <f>#REF!</f>
        <v>#REF!</v>
      </c>
      <c r="F11" s="132" t="e">
        <f>#REF!</f>
        <v>#REF!</v>
      </c>
    </row>
    <row r="12" spans="1:7" ht="30.6" customHeight="1" x14ac:dyDescent="0.2">
      <c r="A12" s="109" t="s">
        <v>189</v>
      </c>
      <c r="B12" s="410" t="s">
        <v>190</v>
      </c>
      <c r="C12" s="410"/>
      <c r="D12" s="410"/>
      <c r="E12" s="129" t="e">
        <f>E13/E14</f>
        <v>#REF!</v>
      </c>
      <c r="F12" s="129" t="e">
        <f>F13/F14</f>
        <v>#REF!</v>
      </c>
    </row>
    <row r="13" spans="1:7" ht="30.6" customHeight="1" x14ac:dyDescent="0.2">
      <c r="A13" s="109"/>
      <c r="B13" s="404" t="s">
        <v>191</v>
      </c>
      <c r="C13" s="404"/>
      <c r="D13" s="404"/>
      <c r="E13" s="130" t="e">
        <f>#REF!+#REF!</f>
        <v>#REF!</v>
      </c>
      <c r="F13" s="130" t="e">
        <f>#REF!+#REF!</f>
        <v>#REF!</v>
      </c>
    </row>
    <row r="14" spans="1:7" ht="20.65" customHeight="1" x14ac:dyDescent="0.2">
      <c r="A14" s="109"/>
      <c r="B14" s="404" t="s">
        <v>192</v>
      </c>
      <c r="C14" s="404"/>
      <c r="D14" s="404"/>
      <c r="E14" s="130" t="e">
        <f>#REF!</f>
        <v>#REF!</v>
      </c>
      <c r="F14" s="130" t="e">
        <f>#REF!</f>
        <v>#REF!</v>
      </c>
    </row>
    <row r="15" spans="1:7" ht="21.6" customHeight="1" x14ac:dyDescent="0.2">
      <c r="A15" s="110" t="s">
        <v>193</v>
      </c>
      <c r="B15" s="405" t="s">
        <v>194</v>
      </c>
      <c r="C15" s="405"/>
      <c r="D15" s="405"/>
      <c r="E15" s="131" t="e">
        <f>E16/E17</f>
        <v>#REF!</v>
      </c>
      <c r="F15" s="131" t="e">
        <f>F16/F17</f>
        <v>#REF!</v>
      </c>
    </row>
    <row r="16" spans="1:7" ht="22.15" customHeight="1" x14ac:dyDescent="0.2">
      <c r="A16" s="111"/>
      <c r="B16" s="406" t="s">
        <v>195</v>
      </c>
      <c r="C16" s="406"/>
      <c r="D16" s="406"/>
      <c r="E16" s="130" t="e">
        <f>#REF!+#REF!+#REF!+#REF!</f>
        <v>#REF!</v>
      </c>
      <c r="F16" s="130" t="e">
        <f>#REF!+#REF!+#REF!+#REF!</f>
        <v>#REF!</v>
      </c>
    </row>
    <row r="17" spans="1:6" ht="26.65" customHeight="1" x14ac:dyDescent="0.2">
      <c r="A17" s="111"/>
      <c r="B17" s="406" t="s">
        <v>196</v>
      </c>
      <c r="C17" s="406"/>
      <c r="D17" s="406"/>
      <c r="E17" s="130" t="e">
        <f>#REF!</f>
        <v>#REF!</v>
      </c>
      <c r="F17" s="130" t="e">
        <f>#REF!</f>
        <v>#REF!</v>
      </c>
    </row>
    <row r="18" spans="1:6" x14ac:dyDescent="0.2">
      <c r="A18" s="111"/>
      <c r="B18" s="112"/>
      <c r="C18" s="112"/>
      <c r="D18" s="112"/>
      <c r="E18" s="112"/>
      <c r="F18" s="113"/>
    </row>
    <row r="19" spans="1:6" ht="40.15" customHeight="1" x14ac:dyDescent="0.2">
      <c r="A19" s="114" t="s">
        <v>181</v>
      </c>
      <c r="B19" s="407" t="s">
        <v>197</v>
      </c>
      <c r="C19" s="407"/>
      <c r="D19" s="407"/>
      <c r="E19" s="407"/>
      <c r="F19" s="408"/>
    </row>
    <row r="20" spans="1:6" ht="30.6" customHeight="1" x14ac:dyDescent="0.2">
      <c r="A20" s="114" t="s">
        <v>182</v>
      </c>
      <c r="B20" s="407" t="s">
        <v>198</v>
      </c>
      <c r="C20" s="407"/>
      <c r="D20" s="407"/>
      <c r="E20" s="407"/>
      <c r="F20" s="408"/>
    </row>
    <row r="22" spans="1:6" x14ac:dyDescent="0.2">
      <c r="A22" s="409" t="s">
        <v>179</v>
      </c>
      <c r="B22" s="409"/>
      <c r="C22" s="409"/>
      <c r="D22" s="409"/>
      <c r="E22" s="409"/>
      <c r="F22" s="409"/>
    </row>
    <row r="23" spans="1:6" ht="21.6" customHeight="1" x14ac:dyDescent="0.2">
      <c r="A23" s="115"/>
      <c r="B23" s="403" t="s">
        <v>199</v>
      </c>
      <c r="C23" s="403"/>
      <c r="D23" s="403"/>
      <c r="E23" s="403"/>
      <c r="F23" s="403"/>
    </row>
    <row r="24" spans="1:6" ht="15.75" customHeight="1" x14ac:dyDescent="0.2">
      <c r="B24" s="403" t="s">
        <v>200</v>
      </c>
      <c r="C24" s="403"/>
      <c r="D24" s="403"/>
      <c r="E24" s="403"/>
      <c r="F24" s="403"/>
    </row>
    <row r="25" spans="1:6" ht="20.65" customHeight="1" x14ac:dyDescent="0.2">
      <c r="B25" s="403" t="s">
        <v>201</v>
      </c>
      <c r="C25" s="403"/>
      <c r="D25" s="403"/>
      <c r="E25" s="403"/>
      <c r="F25" s="403"/>
    </row>
    <row r="26" spans="1:6" ht="25.9" customHeight="1" x14ac:dyDescent="0.2">
      <c r="B26" s="403" t="s">
        <v>202</v>
      </c>
      <c r="C26" s="403"/>
      <c r="D26" s="403"/>
      <c r="E26" s="403"/>
      <c r="F26" s="403"/>
    </row>
  </sheetData>
  <sheetProtection algorithmName="SHA-512" hashValue="mprIEBcgQHWGlOlxUbdF/652zmP4VdhDpoFerttX/e2UiTwa8302JrqUC49ktwaaf1x/fXiK2yN0ArpzAmeQuA==" saltValue="6HutQLa+JWu+NREy3SZrGA==" spinCount="100000" sheet="1" objects="1" scenarios="1"/>
  <mergeCells count="21">
    <mergeCell ref="A8:F8"/>
    <mergeCell ref="B11:D11"/>
    <mergeCell ref="B12:D12"/>
    <mergeCell ref="B13:D13"/>
    <mergeCell ref="A1:F1"/>
    <mergeCell ref="A3:F3"/>
    <mergeCell ref="A4:F4"/>
    <mergeCell ref="A5:F5"/>
    <mergeCell ref="A6:F6"/>
    <mergeCell ref="A9:F9"/>
    <mergeCell ref="B26:F26"/>
    <mergeCell ref="B14:D14"/>
    <mergeCell ref="B15:D15"/>
    <mergeCell ref="B16:D16"/>
    <mergeCell ref="B17:D17"/>
    <mergeCell ref="B19:F19"/>
    <mergeCell ref="B20:F20"/>
    <mergeCell ref="A22:F22"/>
    <mergeCell ref="B23:F23"/>
    <mergeCell ref="B24:F24"/>
    <mergeCell ref="B25:F2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980"/>
  <sheetViews>
    <sheetView tabSelected="1" topLeftCell="A23" zoomScale="120" zoomScaleNormal="120" workbookViewId="0">
      <selection activeCell="A27" sqref="A27:XFD27"/>
    </sheetView>
  </sheetViews>
  <sheetFormatPr defaultColWidth="10.28515625" defaultRowHeight="12" x14ac:dyDescent="0.2"/>
  <cols>
    <col min="1" max="1" width="103.28515625" style="126" customWidth="1"/>
    <col min="2" max="2" width="20.28515625" style="127" customWidth="1"/>
    <col min="3" max="3" width="29.28515625" style="124" customWidth="1"/>
    <col min="4" max="4" width="74.5703125" style="124" customWidth="1"/>
    <col min="5" max="5" width="115.7109375" style="124" customWidth="1"/>
    <col min="6" max="16384" width="10.28515625" style="124"/>
  </cols>
  <sheetData>
    <row r="1" spans="1:4" s="43" customFormat="1" ht="20.100000000000001" customHeight="1" x14ac:dyDescent="0.2">
      <c r="A1" s="225"/>
      <c r="B1" s="103"/>
      <c r="C1" s="103"/>
      <c r="D1" s="103"/>
    </row>
    <row r="2" spans="1:4" s="44" customFormat="1" ht="39" customHeight="1" x14ac:dyDescent="0.2">
      <c r="A2" s="227" t="s">
        <v>148</v>
      </c>
      <c r="B2" s="228" t="s">
        <v>123</v>
      </c>
      <c r="C2" s="228" t="s">
        <v>124</v>
      </c>
      <c r="D2" s="105" t="s">
        <v>177</v>
      </c>
    </row>
    <row r="3" spans="1:4" s="44" customFormat="1" ht="22.9" customHeight="1" x14ac:dyDescent="0.2">
      <c r="A3" s="356" t="s">
        <v>324</v>
      </c>
      <c r="B3" s="226"/>
      <c r="C3" s="226"/>
      <c r="D3" s="105"/>
    </row>
    <row r="4" spans="1:4" s="43" customFormat="1" ht="72" x14ac:dyDescent="0.2">
      <c r="A4" s="357" t="s">
        <v>494</v>
      </c>
      <c r="B4" s="102" t="s">
        <v>302</v>
      </c>
      <c r="C4" s="102" t="s">
        <v>303</v>
      </c>
      <c r="D4" s="103"/>
    </row>
    <row r="5" spans="1:4" s="43" customFormat="1" ht="36" x14ac:dyDescent="0.2">
      <c r="A5" s="229" t="s">
        <v>495</v>
      </c>
      <c r="B5" s="102" t="s">
        <v>302</v>
      </c>
      <c r="C5" s="102" t="s">
        <v>304</v>
      </c>
      <c r="D5" s="332"/>
    </row>
    <row r="6" spans="1:4" s="43" customFormat="1" ht="40.9" customHeight="1" x14ac:dyDescent="0.2">
      <c r="A6" s="229" t="s">
        <v>496</v>
      </c>
      <c r="B6" s="102" t="s">
        <v>302</v>
      </c>
      <c r="C6" s="102" t="s">
        <v>305</v>
      </c>
      <c r="D6" s="332"/>
    </row>
    <row r="7" spans="1:4" s="44" customFormat="1" x14ac:dyDescent="0.2">
      <c r="A7" s="356" t="s">
        <v>325</v>
      </c>
      <c r="B7" s="226"/>
      <c r="C7" s="226"/>
      <c r="D7" s="105"/>
    </row>
    <row r="8" spans="1:4" s="128" customFormat="1" ht="62.1" customHeight="1" x14ac:dyDescent="0.2">
      <c r="A8" s="229" t="s">
        <v>493</v>
      </c>
      <c r="B8" s="320" t="s">
        <v>302</v>
      </c>
      <c r="C8" s="321" t="s">
        <v>306</v>
      </c>
      <c r="D8" s="103"/>
    </row>
    <row r="9" spans="1:4" s="43" customFormat="1" ht="24" x14ac:dyDescent="0.2">
      <c r="A9" s="356" t="s">
        <v>420</v>
      </c>
      <c r="B9" s="226"/>
      <c r="C9" s="226"/>
      <c r="D9" s="103" t="s">
        <v>497</v>
      </c>
    </row>
    <row r="10" spans="1:4" s="43" customFormat="1" ht="48" x14ac:dyDescent="0.2">
      <c r="A10" s="229" t="s">
        <v>498</v>
      </c>
      <c r="B10" s="102" t="s">
        <v>307</v>
      </c>
      <c r="C10" s="102" t="s">
        <v>419</v>
      </c>
      <c r="D10" s="103"/>
    </row>
    <row r="11" spans="1:4" s="43" customFormat="1" ht="170.65" customHeight="1" x14ac:dyDescent="0.2">
      <c r="A11" s="229" t="s">
        <v>500</v>
      </c>
      <c r="B11" s="102" t="s">
        <v>307</v>
      </c>
      <c r="C11" s="102" t="s">
        <v>309</v>
      </c>
      <c r="D11" s="103"/>
    </row>
    <row r="12" spans="1:4" s="43" customFormat="1" ht="180" customHeight="1" x14ac:dyDescent="0.2">
      <c r="A12" s="229" t="s">
        <v>501</v>
      </c>
      <c r="B12" s="102" t="s">
        <v>307</v>
      </c>
      <c r="C12" s="102" t="s">
        <v>421</v>
      </c>
      <c r="D12" s="103"/>
    </row>
    <row r="13" spans="1:4" s="43" customFormat="1" ht="112.15" customHeight="1" x14ac:dyDescent="0.2">
      <c r="A13" s="229" t="s">
        <v>499</v>
      </c>
      <c r="B13" s="102" t="s">
        <v>307</v>
      </c>
      <c r="C13" s="102" t="s">
        <v>310</v>
      </c>
      <c r="D13" s="103"/>
    </row>
    <row r="14" spans="1:4" s="43" customFormat="1" ht="67.150000000000006" customHeight="1" x14ac:dyDescent="0.2">
      <c r="A14" s="229" t="s">
        <v>540</v>
      </c>
      <c r="B14" s="102" t="s">
        <v>307</v>
      </c>
      <c r="C14" s="102" t="s">
        <v>539</v>
      </c>
      <c r="D14" s="103"/>
    </row>
    <row r="15" spans="1:4" s="43" customFormat="1" x14ac:dyDescent="0.2">
      <c r="A15" s="356" t="s">
        <v>326</v>
      </c>
      <c r="B15" s="104"/>
      <c r="C15" s="103"/>
      <c r="D15" s="103"/>
    </row>
    <row r="16" spans="1:4" s="43" customFormat="1" ht="63" customHeight="1" x14ac:dyDescent="0.2">
      <c r="A16" s="229" t="s">
        <v>502</v>
      </c>
      <c r="B16" s="102" t="s">
        <v>312</v>
      </c>
      <c r="C16" s="102" t="s">
        <v>422</v>
      </c>
      <c r="D16" s="103"/>
    </row>
    <row r="17" spans="1:4" s="43" customFormat="1" ht="173.1" customHeight="1" x14ac:dyDescent="0.2">
      <c r="A17" s="358" t="s">
        <v>504</v>
      </c>
      <c r="B17" s="102" t="s">
        <v>313</v>
      </c>
      <c r="C17" s="102" t="s">
        <v>424</v>
      </c>
      <c r="D17" s="103" t="s">
        <v>503</v>
      </c>
    </row>
    <row r="18" spans="1:4" s="43" customFormat="1" ht="33" customHeight="1" x14ac:dyDescent="0.2">
      <c r="A18" s="358" t="s">
        <v>166</v>
      </c>
      <c r="B18" s="102" t="s">
        <v>366</v>
      </c>
      <c r="C18" s="102" t="s">
        <v>315</v>
      </c>
      <c r="D18" s="103" t="s">
        <v>425</v>
      </c>
    </row>
    <row r="19" spans="1:4" s="43" customFormat="1" ht="72" x14ac:dyDescent="0.2">
      <c r="A19" s="229" t="s">
        <v>506</v>
      </c>
      <c r="B19" s="102" t="s">
        <v>312</v>
      </c>
      <c r="C19" s="102" t="s">
        <v>316</v>
      </c>
      <c r="D19" s="103" t="s">
        <v>505</v>
      </c>
    </row>
    <row r="20" spans="1:4" x14ac:dyDescent="0.2">
      <c r="A20" s="356" t="s">
        <v>327</v>
      </c>
      <c r="B20" s="125"/>
      <c r="C20" s="123"/>
      <c r="D20" s="123"/>
    </row>
    <row r="21" spans="1:4" s="43" customFormat="1" ht="240" x14ac:dyDescent="0.2">
      <c r="A21" s="229" t="s">
        <v>507</v>
      </c>
      <c r="B21" s="328" t="s">
        <v>302</v>
      </c>
      <c r="C21" s="328" t="s">
        <v>317</v>
      </c>
      <c r="D21" s="103" t="s">
        <v>427</v>
      </c>
    </row>
    <row r="22" spans="1:4" s="43" customFormat="1" ht="216" x14ac:dyDescent="0.2">
      <c r="A22" s="229" t="s">
        <v>508</v>
      </c>
      <c r="B22" s="328" t="s">
        <v>302</v>
      </c>
      <c r="C22" s="226" t="s">
        <v>318</v>
      </c>
      <c r="D22" s="103" t="s">
        <v>427</v>
      </c>
    </row>
    <row r="23" spans="1:4" s="43" customFormat="1" ht="127.15" customHeight="1" x14ac:dyDescent="0.2">
      <c r="A23" s="229" t="s">
        <v>509</v>
      </c>
      <c r="B23" s="102" t="s">
        <v>319</v>
      </c>
      <c r="C23" s="102" t="s">
        <v>320</v>
      </c>
      <c r="D23" s="103"/>
    </row>
    <row r="24" spans="1:4" s="43" customFormat="1" ht="60" x14ac:dyDescent="0.2">
      <c r="A24" s="229" t="s">
        <v>510</v>
      </c>
      <c r="B24" s="102" t="s">
        <v>302</v>
      </c>
      <c r="C24" s="102" t="s">
        <v>321</v>
      </c>
      <c r="D24" s="103" t="s">
        <v>511</v>
      </c>
    </row>
    <row r="25" spans="1:4" s="43" customFormat="1" x14ac:dyDescent="0.2">
      <c r="A25" s="356" t="s">
        <v>328</v>
      </c>
      <c r="B25" s="226"/>
      <c r="C25" s="226"/>
      <c r="D25" s="103"/>
    </row>
    <row r="26" spans="1:4" s="43" customFormat="1" ht="48" x14ac:dyDescent="0.2">
      <c r="A26" s="229" t="s">
        <v>512</v>
      </c>
      <c r="B26" s="102" t="s">
        <v>307</v>
      </c>
      <c r="C26" s="102" t="s">
        <v>322</v>
      </c>
      <c r="D26" s="103"/>
    </row>
    <row r="27" spans="1:4" s="43" customFormat="1" x14ac:dyDescent="0.2">
      <c r="A27" s="331" t="s">
        <v>518</v>
      </c>
      <c r="B27" s="102"/>
      <c r="C27" s="102"/>
      <c r="D27" s="103"/>
    </row>
    <row r="28" spans="1:4" s="43" customFormat="1" ht="168" x14ac:dyDescent="0.2">
      <c r="A28" s="229" t="s">
        <v>519</v>
      </c>
      <c r="B28" s="102" t="s">
        <v>538</v>
      </c>
      <c r="C28" s="102" t="s">
        <v>520</v>
      </c>
      <c r="D28" s="103" t="s">
        <v>543</v>
      </c>
    </row>
    <row r="29" spans="1:4" ht="93.75" customHeight="1" x14ac:dyDescent="0.2">
      <c r="A29" s="356" t="s">
        <v>570</v>
      </c>
      <c r="B29" s="102"/>
      <c r="C29" s="102"/>
      <c r="D29" s="103"/>
    </row>
    <row r="30" spans="1:4" x14ac:dyDescent="0.2">
      <c r="A30" s="356" t="s">
        <v>513</v>
      </c>
      <c r="B30" s="102"/>
      <c r="C30" s="102"/>
      <c r="D30" s="103"/>
    </row>
    <row r="31" spans="1:4" ht="24" x14ac:dyDescent="0.2">
      <c r="A31" s="356" t="s">
        <v>514</v>
      </c>
      <c r="B31" s="102"/>
      <c r="C31" s="102"/>
      <c r="D31" s="103"/>
    </row>
    <row r="32" spans="1:4" x14ac:dyDescent="0.2">
      <c r="A32" s="229"/>
      <c r="B32" s="102"/>
      <c r="C32" s="102"/>
      <c r="D32" s="103"/>
    </row>
    <row r="33" spans="1:4" x14ac:dyDescent="0.2">
      <c r="A33" s="229"/>
      <c r="B33" s="102"/>
      <c r="C33" s="102"/>
      <c r="D33" s="103"/>
    </row>
    <row r="6980" spans="5:5" x14ac:dyDescent="0.2">
      <c r="E6980" s="124" t="s">
        <v>149</v>
      </c>
    </row>
  </sheetData>
  <pageMargins left="0.2" right="0.2" top="0.25" bottom="0.25" header="0.25" footer="0.25"/>
  <pageSetup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7"/>
  <dimension ref="A1:M117"/>
  <sheetViews>
    <sheetView topLeftCell="A64" workbookViewId="0">
      <selection activeCell="B69" sqref="B69"/>
    </sheetView>
  </sheetViews>
  <sheetFormatPr defaultColWidth="8.85546875" defaultRowHeight="12" x14ac:dyDescent="0.2"/>
  <cols>
    <col min="1" max="1" width="5.28515625" style="265" customWidth="1"/>
    <col min="2" max="2" width="23.42578125" style="266" customWidth="1"/>
    <col min="3" max="3" width="15.7109375" style="236" customWidth="1"/>
    <col min="4" max="4" width="13.28515625" style="236" customWidth="1"/>
    <col min="5" max="5" width="14.7109375" style="236" customWidth="1"/>
    <col min="6" max="6" width="3" style="236" hidden="1" customWidth="1"/>
    <col min="7" max="7" width="15.140625" style="236" customWidth="1"/>
    <col min="8" max="8" width="15.28515625" style="236" customWidth="1"/>
    <col min="9" max="9" width="15.7109375" style="236" customWidth="1"/>
    <col min="10" max="10" width="11.5703125" style="236" customWidth="1"/>
    <col min="11" max="11" width="14" style="236" customWidth="1"/>
    <col min="12" max="12" width="13.28515625" style="236" customWidth="1"/>
    <col min="13" max="13" width="12" style="236" bestFit="1" customWidth="1"/>
    <col min="14" max="16384" width="8.85546875" style="236"/>
  </cols>
  <sheetData>
    <row r="1" spans="1:12" x14ac:dyDescent="0.2">
      <c r="A1" s="421"/>
      <c r="B1" s="421"/>
      <c r="C1" s="421"/>
      <c r="D1" s="421"/>
      <c r="E1" s="421"/>
      <c r="F1" s="421"/>
      <c r="G1" s="421"/>
      <c r="H1" s="421"/>
      <c r="I1" s="421"/>
      <c r="J1" s="421"/>
      <c r="K1" s="421"/>
      <c r="L1" s="421"/>
    </row>
    <row r="2" spans="1:12" x14ac:dyDescent="0.2">
      <c r="A2" s="424" t="s">
        <v>300</v>
      </c>
      <c r="B2" s="424"/>
      <c r="C2" s="424"/>
      <c r="D2" s="424"/>
      <c r="E2" s="424"/>
      <c r="F2" s="424"/>
      <c r="G2" s="424"/>
      <c r="H2" s="424"/>
      <c r="I2" s="424"/>
      <c r="J2" s="424"/>
      <c r="K2" s="424"/>
      <c r="L2" s="424"/>
    </row>
    <row r="3" spans="1:12" x14ac:dyDescent="0.2">
      <c r="A3" s="422"/>
      <c r="B3" s="423"/>
      <c r="C3" s="423"/>
      <c r="D3" s="423"/>
      <c r="E3" s="423"/>
      <c r="F3" s="423"/>
      <c r="G3" s="423"/>
      <c r="H3" s="423"/>
      <c r="I3" s="423"/>
      <c r="J3" s="423"/>
      <c r="K3" s="423"/>
      <c r="L3" s="423"/>
    </row>
    <row r="4" spans="1:12" ht="55.15" customHeight="1" x14ac:dyDescent="0.2">
      <c r="A4" s="425" t="s">
        <v>65</v>
      </c>
      <c r="B4" s="425" t="s">
        <v>66</v>
      </c>
      <c r="C4" s="237" t="s">
        <v>67</v>
      </c>
      <c r="D4" s="132" t="s">
        <v>68</v>
      </c>
      <c r="E4" s="237" t="s">
        <v>69</v>
      </c>
      <c r="G4" s="237" t="s">
        <v>112</v>
      </c>
      <c r="H4" s="132" t="s">
        <v>59</v>
      </c>
      <c r="I4" s="237" t="s">
        <v>114</v>
      </c>
      <c r="J4" s="237" t="s">
        <v>113</v>
      </c>
      <c r="K4" s="132" t="s">
        <v>96</v>
      </c>
      <c r="L4" s="237" t="s">
        <v>115</v>
      </c>
    </row>
    <row r="5" spans="1:12" x14ac:dyDescent="0.2">
      <c r="A5" s="425"/>
      <c r="B5" s="425"/>
      <c r="C5" s="237" t="s">
        <v>70</v>
      </c>
      <c r="D5" s="132" t="s">
        <v>70</v>
      </c>
      <c r="E5" s="237" t="s">
        <v>70</v>
      </c>
      <c r="G5" s="237" t="s">
        <v>70</v>
      </c>
      <c r="H5" s="132" t="s">
        <v>70</v>
      </c>
      <c r="I5" s="237" t="s">
        <v>70</v>
      </c>
      <c r="J5" s="237" t="s">
        <v>70</v>
      </c>
      <c r="K5" s="132" t="s">
        <v>70</v>
      </c>
      <c r="L5" s="237" t="s">
        <v>70</v>
      </c>
    </row>
    <row r="6" spans="1:12" x14ac:dyDescent="0.2">
      <c r="A6" s="238" t="s">
        <v>71</v>
      </c>
      <c r="B6" s="239" t="s">
        <v>72</v>
      </c>
      <c r="C6" s="238" t="s">
        <v>73</v>
      </c>
      <c r="D6" s="238" t="s">
        <v>74</v>
      </c>
      <c r="E6" s="238" t="s">
        <v>75</v>
      </c>
      <c r="G6" s="240">
        <f>E6+1</f>
        <v>6</v>
      </c>
      <c r="H6" s="240">
        <f>G6+1</f>
        <v>7</v>
      </c>
      <c r="I6" s="240">
        <f>H6+1</f>
        <v>8</v>
      </c>
      <c r="J6" s="240">
        <f>I6+1</f>
        <v>9</v>
      </c>
      <c r="K6" s="240">
        <f>J6+1</f>
        <v>10</v>
      </c>
      <c r="L6" s="240">
        <f>K6+1</f>
        <v>11</v>
      </c>
    </row>
    <row r="7" spans="1:12" x14ac:dyDescent="0.2">
      <c r="A7" s="416" t="s">
        <v>76</v>
      </c>
      <c r="B7" s="416"/>
      <c r="C7" s="416"/>
      <c r="D7" s="416"/>
      <c r="E7" s="416"/>
      <c r="G7" s="241"/>
      <c r="H7" s="241"/>
      <c r="I7" s="241"/>
      <c r="J7" s="241"/>
      <c r="K7" s="241"/>
      <c r="L7" s="241"/>
    </row>
    <row r="8" spans="1:12" s="246" customFormat="1" x14ac:dyDescent="0.2">
      <c r="A8" s="242" t="s">
        <v>7</v>
      </c>
      <c r="B8" s="243" t="s">
        <v>77</v>
      </c>
      <c r="C8" s="244">
        <f>G8+J8</f>
        <v>0</v>
      </c>
      <c r="D8" s="244">
        <f>H8+K8</f>
        <v>0</v>
      </c>
      <c r="E8" s="245">
        <f>C8+D8</f>
        <v>0</v>
      </c>
      <c r="G8" s="251">
        <v>0</v>
      </c>
      <c r="H8" s="251">
        <v>0</v>
      </c>
      <c r="I8" s="249">
        <f>G8+H8</f>
        <v>0</v>
      </c>
      <c r="J8" s="252">
        <v>0</v>
      </c>
      <c r="K8" s="252">
        <v>0</v>
      </c>
      <c r="L8" s="249">
        <f>J8+K8</f>
        <v>0</v>
      </c>
    </row>
    <row r="9" spans="1:12" s="250" customFormat="1" ht="23.25" customHeight="1" x14ac:dyDescent="0.2">
      <c r="A9" s="247" t="s">
        <v>8</v>
      </c>
      <c r="B9" s="248" t="s">
        <v>9</v>
      </c>
      <c r="C9" s="244">
        <f t="shared" ref="C9:D11" si="0">G9+J9</f>
        <v>0</v>
      </c>
      <c r="D9" s="244">
        <f t="shared" si="0"/>
        <v>0</v>
      </c>
      <c r="E9" s="249">
        <f>C9+D9</f>
        <v>0</v>
      </c>
      <c r="G9" s="251">
        <v>0</v>
      </c>
      <c r="H9" s="251">
        <v>0</v>
      </c>
      <c r="I9" s="249">
        <f>G9+H9</f>
        <v>0</v>
      </c>
      <c r="J9" s="252">
        <v>0</v>
      </c>
      <c r="K9" s="252">
        <v>0</v>
      </c>
      <c r="L9" s="249">
        <f>J9+K9</f>
        <v>0</v>
      </c>
    </row>
    <row r="10" spans="1:12" s="250" customFormat="1" ht="36" x14ac:dyDescent="0.2">
      <c r="A10" s="247" t="s">
        <v>78</v>
      </c>
      <c r="B10" s="248" t="s">
        <v>79</v>
      </c>
      <c r="C10" s="244">
        <f t="shared" si="0"/>
        <v>0</v>
      </c>
      <c r="D10" s="244">
        <f t="shared" si="0"/>
        <v>0</v>
      </c>
      <c r="E10" s="249">
        <f>C10+D10</f>
        <v>0</v>
      </c>
      <c r="G10" s="251">
        <v>0</v>
      </c>
      <c r="H10" s="251">
        <v>0</v>
      </c>
      <c r="I10" s="249">
        <f>G10+H10</f>
        <v>0</v>
      </c>
      <c r="J10" s="252">
        <v>0</v>
      </c>
      <c r="K10" s="252">
        <v>0</v>
      </c>
      <c r="L10" s="249">
        <f>J10+K10</f>
        <v>0</v>
      </c>
    </row>
    <row r="11" spans="1:12" s="250" customFormat="1" ht="46.5" customHeight="1" x14ac:dyDescent="0.2">
      <c r="A11" s="247" t="s">
        <v>80</v>
      </c>
      <c r="B11" s="248" t="s">
        <v>81</v>
      </c>
      <c r="C11" s="244">
        <f t="shared" si="0"/>
        <v>0</v>
      </c>
      <c r="D11" s="244">
        <f t="shared" si="0"/>
        <v>0</v>
      </c>
      <c r="E11" s="249">
        <f>C11+D11</f>
        <v>0</v>
      </c>
      <c r="G11" s="251">
        <v>0</v>
      </c>
      <c r="H11" s="251">
        <v>0</v>
      </c>
      <c r="I11" s="249">
        <f>G11+H11</f>
        <v>0</v>
      </c>
      <c r="J11" s="252">
        <v>0</v>
      </c>
      <c r="K11" s="252">
        <v>0</v>
      </c>
      <c r="L11" s="249">
        <f>J11+K11</f>
        <v>0</v>
      </c>
    </row>
    <row r="12" spans="1:12" x14ac:dyDescent="0.2">
      <c r="A12" s="416" t="s">
        <v>82</v>
      </c>
      <c r="B12" s="416"/>
      <c r="C12" s="253">
        <f>SUM(C8:C11)</f>
        <v>0</v>
      </c>
      <c r="D12" s="253">
        <f>SUM(D8:D11)</f>
        <v>0</v>
      </c>
      <c r="E12" s="253">
        <f>SUM(E8:E11)</f>
        <v>0</v>
      </c>
      <c r="F12" s="254"/>
      <c r="G12" s="253">
        <f t="shared" ref="G12:L12" si="1">SUM(G8:G11)</f>
        <v>0</v>
      </c>
      <c r="H12" s="253">
        <f t="shared" si="1"/>
        <v>0</v>
      </c>
      <c r="I12" s="253">
        <f t="shared" si="1"/>
        <v>0</v>
      </c>
      <c r="J12" s="253">
        <f t="shared" si="1"/>
        <v>0</v>
      </c>
      <c r="K12" s="253">
        <f t="shared" si="1"/>
        <v>0</v>
      </c>
      <c r="L12" s="253">
        <f t="shared" si="1"/>
        <v>0</v>
      </c>
    </row>
    <row r="13" spans="1:12" x14ac:dyDescent="0.2">
      <c r="A13" s="417" t="s">
        <v>83</v>
      </c>
      <c r="B13" s="416"/>
      <c r="C13" s="416"/>
      <c r="D13" s="416"/>
      <c r="E13" s="416"/>
      <c r="G13" s="255"/>
      <c r="H13" s="255"/>
      <c r="I13" s="255"/>
      <c r="J13" s="255"/>
      <c r="K13" s="255"/>
      <c r="L13" s="255"/>
    </row>
    <row r="14" spans="1:12" ht="48" x14ac:dyDescent="0.2">
      <c r="A14" s="238" t="s">
        <v>11</v>
      </c>
      <c r="B14" s="256" t="s">
        <v>97</v>
      </c>
      <c r="C14" s="244">
        <f>G14+J14</f>
        <v>0</v>
      </c>
      <c r="D14" s="244">
        <f>H14+K14</f>
        <v>0</v>
      </c>
      <c r="E14" s="255">
        <f>C14+D14</f>
        <v>0</v>
      </c>
      <c r="G14" s="251">
        <v>0</v>
      </c>
      <c r="H14" s="251">
        <f>G14*19%</f>
        <v>0</v>
      </c>
      <c r="I14" s="255">
        <f>G14+H14</f>
        <v>0</v>
      </c>
      <c r="J14" s="251">
        <v>0</v>
      </c>
      <c r="K14" s="251">
        <f>J14*19%</f>
        <v>0</v>
      </c>
      <c r="L14" s="255">
        <f>J14+K14</f>
        <v>0</v>
      </c>
    </row>
    <row r="15" spans="1:12" x14ac:dyDescent="0.2">
      <c r="A15" s="416" t="s">
        <v>84</v>
      </c>
      <c r="B15" s="416"/>
      <c r="C15" s="253">
        <f>SUM(C14:C14)</f>
        <v>0</v>
      </c>
      <c r="D15" s="253">
        <f t="shared" ref="D15:L15" si="2">SUM(D14:D14)</f>
        <v>0</v>
      </c>
      <c r="E15" s="253">
        <f t="shared" si="2"/>
        <v>0</v>
      </c>
      <c r="F15" s="254"/>
      <c r="G15" s="253">
        <f t="shared" si="2"/>
        <v>0</v>
      </c>
      <c r="H15" s="253">
        <f t="shared" si="2"/>
        <v>0</v>
      </c>
      <c r="I15" s="253">
        <f t="shared" si="2"/>
        <v>0</v>
      </c>
      <c r="J15" s="253">
        <f t="shared" si="2"/>
        <v>0</v>
      </c>
      <c r="K15" s="253">
        <f t="shared" si="2"/>
        <v>0</v>
      </c>
      <c r="L15" s="253">
        <f t="shared" si="2"/>
        <v>0</v>
      </c>
    </row>
    <row r="16" spans="1:12" x14ac:dyDescent="0.2">
      <c r="A16" s="417" t="s">
        <v>203</v>
      </c>
      <c r="B16" s="416"/>
      <c r="C16" s="416"/>
      <c r="D16" s="416"/>
      <c r="E16" s="416"/>
      <c r="G16" s="255"/>
      <c r="H16" s="255"/>
      <c r="I16" s="255"/>
      <c r="J16" s="255"/>
      <c r="K16" s="255"/>
      <c r="L16" s="255"/>
    </row>
    <row r="17" spans="1:12" s="250" customFormat="1" x14ac:dyDescent="0.2">
      <c r="A17" s="247" t="s">
        <v>126</v>
      </c>
      <c r="B17" s="248" t="s">
        <v>85</v>
      </c>
      <c r="C17" s="257">
        <f>SUM(C18:C20)</f>
        <v>0</v>
      </c>
      <c r="D17" s="257">
        <f t="shared" ref="D17:L17" si="3">SUM(D18:D20)</f>
        <v>0</v>
      </c>
      <c r="E17" s="257">
        <f t="shared" si="3"/>
        <v>0</v>
      </c>
      <c r="F17" s="258"/>
      <c r="G17" s="257">
        <f t="shared" si="3"/>
        <v>0</v>
      </c>
      <c r="H17" s="257">
        <f t="shared" si="3"/>
        <v>0</v>
      </c>
      <c r="I17" s="257">
        <f t="shared" si="3"/>
        <v>0</v>
      </c>
      <c r="J17" s="257">
        <f t="shared" si="3"/>
        <v>0</v>
      </c>
      <c r="K17" s="257">
        <f t="shared" si="3"/>
        <v>0</v>
      </c>
      <c r="L17" s="257">
        <f t="shared" si="3"/>
        <v>0</v>
      </c>
    </row>
    <row r="18" spans="1:12" s="250" customFormat="1" x14ac:dyDescent="0.2">
      <c r="A18" s="247" t="s">
        <v>204</v>
      </c>
      <c r="B18" s="248" t="s">
        <v>116</v>
      </c>
      <c r="C18" s="244">
        <f t="shared" ref="C18:C22" si="4">G18+J18</f>
        <v>0</v>
      </c>
      <c r="D18" s="244">
        <f t="shared" ref="D18:D22" si="5">H18+K18</f>
        <v>0</v>
      </c>
      <c r="E18" s="249">
        <f t="shared" ref="E18:E22" si="6">C18+D18</f>
        <v>0</v>
      </c>
      <c r="G18" s="251">
        <v>0</v>
      </c>
      <c r="H18" s="251">
        <f t="shared" ref="H18:H22" si="7">G18*19%</f>
        <v>0</v>
      </c>
      <c r="I18" s="249">
        <f t="shared" ref="I18:I22" si="8">G18+H18</f>
        <v>0</v>
      </c>
      <c r="J18" s="252">
        <v>0</v>
      </c>
      <c r="K18" s="252">
        <f t="shared" ref="K18:K22" si="9">J18*19%</f>
        <v>0</v>
      </c>
      <c r="L18" s="249">
        <f t="shared" ref="L18:L22" si="10">J18+K18</f>
        <v>0</v>
      </c>
    </row>
    <row r="19" spans="1:12" s="250" customFormat="1" ht="24" x14ac:dyDescent="0.2">
      <c r="A19" s="247" t="s">
        <v>205</v>
      </c>
      <c r="B19" s="248" t="s">
        <v>128</v>
      </c>
      <c r="C19" s="244">
        <f t="shared" si="4"/>
        <v>0</v>
      </c>
      <c r="D19" s="244">
        <f t="shared" si="5"/>
        <v>0</v>
      </c>
      <c r="E19" s="249">
        <f t="shared" si="6"/>
        <v>0</v>
      </c>
      <c r="G19" s="251">
        <v>0</v>
      </c>
      <c r="H19" s="251">
        <f t="shared" si="7"/>
        <v>0</v>
      </c>
      <c r="I19" s="249">
        <f t="shared" si="8"/>
        <v>0</v>
      </c>
      <c r="J19" s="252">
        <v>0</v>
      </c>
      <c r="K19" s="252">
        <f t="shared" si="9"/>
        <v>0</v>
      </c>
      <c r="L19" s="249">
        <f t="shared" si="10"/>
        <v>0</v>
      </c>
    </row>
    <row r="20" spans="1:12" s="250" customFormat="1" x14ac:dyDescent="0.2">
      <c r="A20" s="247" t="s">
        <v>206</v>
      </c>
      <c r="B20" s="248" t="s">
        <v>98</v>
      </c>
      <c r="C20" s="244">
        <f t="shared" si="4"/>
        <v>0</v>
      </c>
      <c r="D20" s="244">
        <f t="shared" si="5"/>
        <v>0</v>
      </c>
      <c r="E20" s="249">
        <f t="shared" si="6"/>
        <v>0</v>
      </c>
      <c r="G20" s="251">
        <v>0</v>
      </c>
      <c r="H20" s="251">
        <f t="shared" si="7"/>
        <v>0</v>
      </c>
      <c r="I20" s="249">
        <f t="shared" si="8"/>
        <v>0</v>
      </c>
      <c r="J20" s="252">
        <v>0</v>
      </c>
      <c r="K20" s="252">
        <f t="shared" si="9"/>
        <v>0</v>
      </c>
      <c r="L20" s="249">
        <f t="shared" si="10"/>
        <v>0</v>
      </c>
    </row>
    <row r="21" spans="1:12" s="250" customFormat="1" ht="48" x14ac:dyDescent="0.2">
      <c r="A21" s="247" t="s">
        <v>207</v>
      </c>
      <c r="B21" s="248" t="s">
        <v>129</v>
      </c>
      <c r="C21" s="244">
        <f t="shared" si="4"/>
        <v>0</v>
      </c>
      <c r="D21" s="244">
        <f t="shared" si="5"/>
        <v>0</v>
      </c>
      <c r="E21" s="249">
        <f t="shared" si="6"/>
        <v>0</v>
      </c>
      <c r="G21" s="251">
        <v>0</v>
      </c>
      <c r="H21" s="251">
        <f t="shared" si="7"/>
        <v>0</v>
      </c>
      <c r="I21" s="249">
        <f t="shared" si="8"/>
        <v>0</v>
      </c>
      <c r="J21" s="252">
        <v>0</v>
      </c>
      <c r="K21" s="252">
        <f t="shared" si="9"/>
        <v>0</v>
      </c>
      <c r="L21" s="249">
        <f t="shared" si="10"/>
        <v>0</v>
      </c>
    </row>
    <row r="22" spans="1:12" s="250" customFormat="1" x14ac:dyDescent="0.2">
      <c r="A22" s="247" t="s">
        <v>208</v>
      </c>
      <c r="B22" s="248" t="s">
        <v>242</v>
      </c>
      <c r="C22" s="244">
        <f t="shared" si="4"/>
        <v>0</v>
      </c>
      <c r="D22" s="244">
        <f t="shared" si="5"/>
        <v>0</v>
      </c>
      <c r="E22" s="249">
        <f t="shared" si="6"/>
        <v>0</v>
      </c>
      <c r="G22" s="251">
        <v>0</v>
      </c>
      <c r="H22" s="251">
        <f t="shared" si="7"/>
        <v>0</v>
      </c>
      <c r="I22" s="249">
        <f t="shared" si="8"/>
        <v>0</v>
      </c>
      <c r="J22" s="252">
        <v>0</v>
      </c>
      <c r="K22" s="252">
        <f t="shared" si="9"/>
        <v>0</v>
      </c>
      <c r="L22" s="249">
        <f t="shared" si="10"/>
        <v>0</v>
      </c>
    </row>
    <row r="23" spans="1:12" s="250" customFormat="1" x14ac:dyDescent="0.2">
      <c r="A23" s="247" t="s">
        <v>217</v>
      </c>
      <c r="B23" s="248" t="s">
        <v>86</v>
      </c>
      <c r="C23" s="257">
        <f>SUM(C24:C29)</f>
        <v>0</v>
      </c>
      <c r="D23" s="257">
        <f t="shared" ref="D23:L23" si="11">SUM(D24:D29)</f>
        <v>0</v>
      </c>
      <c r="E23" s="257">
        <f t="shared" si="11"/>
        <v>0</v>
      </c>
      <c r="F23" s="258"/>
      <c r="G23" s="257">
        <f t="shared" si="11"/>
        <v>0</v>
      </c>
      <c r="H23" s="257">
        <f t="shared" si="11"/>
        <v>0</v>
      </c>
      <c r="I23" s="257">
        <f t="shared" si="11"/>
        <v>0</v>
      </c>
      <c r="J23" s="257">
        <f t="shared" si="11"/>
        <v>0</v>
      </c>
      <c r="K23" s="257">
        <f t="shared" si="11"/>
        <v>0</v>
      </c>
      <c r="L23" s="257">
        <f t="shared" si="11"/>
        <v>0</v>
      </c>
    </row>
    <row r="24" spans="1:12" s="250" customFormat="1" x14ac:dyDescent="0.2">
      <c r="A24" s="247" t="s">
        <v>243</v>
      </c>
      <c r="B24" s="248" t="s">
        <v>117</v>
      </c>
      <c r="C24" s="244">
        <f t="shared" ref="C24:D29" si="12">G24+J24</f>
        <v>0</v>
      </c>
      <c r="D24" s="244">
        <f t="shared" si="12"/>
        <v>0</v>
      </c>
      <c r="E24" s="249">
        <f t="shared" ref="E24:E29" si="13">C24+D24</f>
        <v>0</v>
      </c>
      <c r="G24" s="252">
        <v>0</v>
      </c>
      <c r="H24" s="252">
        <f t="shared" ref="H24:H30" si="14">G24*19%</f>
        <v>0</v>
      </c>
      <c r="I24" s="249">
        <f t="shared" ref="I24:I30" si="15">G24+H24</f>
        <v>0</v>
      </c>
      <c r="J24" s="252">
        <v>0</v>
      </c>
      <c r="K24" s="252">
        <f t="shared" ref="K24:K30" si="16">J24*19%</f>
        <v>0</v>
      </c>
      <c r="L24" s="249">
        <f t="shared" ref="L24:L30" si="17">J24+K24</f>
        <v>0</v>
      </c>
    </row>
    <row r="25" spans="1:12" s="250" customFormat="1" ht="16.5" customHeight="1" x14ac:dyDescent="0.2">
      <c r="A25" s="247" t="s">
        <v>244</v>
      </c>
      <c r="B25" s="248" t="s">
        <v>118</v>
      </c>
      <c r="C25" s="244">
        <f t="shared" si="12"/>
        <v>0</v>
      </c>
      <c r="D25" s="244">
        <f t="shared" si="12"/>
        <v>0</v>
      </c>
      <c r="E25" s="249">
        <f t="shared" si="13"/>
        <v>0</v>
      </c>
      <c r="G25" s="252">
        <v>0</v>
      </c>
      <c r="H25" s="252">
        <f t="shared" si="14"/>
        <v>0</v>
      </c>
      <c r="I25" s="249">
        <f t="shared" si="15"/>
        <v>0</v>
      </c>
      <c r="J25" s="252">
        <v>0</v>
      </c>
      <c r="K25" s="252">
        <f t="shared" si="16"/>
        <v>0</v>
      </c>
      <c r="L25" s="249">
        <f t="shared" si="17"/>
        <v>0</v>
      </c>
    </row>
    <row r="26" spans="1:12" s="250" customFormat="1" ht="35.25" customHeight="1" x14ac:dyDescent="0.2">
      <c r="A26" s="247" t="s">
        <v>245</v>
      </c>
      <c r="B26" s="248" t="s">
        <v>119</v>
      </c>
      <c r="C26" s="244">
        <f t="shared" si="12"/>
        <v>0</v>
      </c>
      <c r="D26" s="244">
        <f t="shared" si="12"/>
        <v>0</v>
      </c>
      <c r="E26" s="249">
        <f t="shared" si="13"/>
        <v>0</v>
      </c>
      <c r="G26" s="252">
        <v>0</v>
      </c>
      <c r="H26" s="252">
        <f t="shared" si="14"/>
        <v>0</v>
      </c>
      <c r="I26" s="249">
        <f t="shared" si="15"/>
        <v>0</v>
      </c>
      <c r="J26" s="252">
        <v>0</v>
      </c>
      <c r="K26" s="252">
        <f t="shared" si="16"/>
        <v>0</v>
      </c>
      <c r="L26" s="249">
        <f t="shared" si="17"/>
        <v>0</v>
      </c>
    </row>
    <row r="27" spans="1:12" s="250" customFormat="1" ht="60" x14ac:dyDescent="0.2">
      <c r="A27" s="247" t="s">
        <v>246</v>
      </c>
      <c r="B27" s="248" t="s">
        <v>130</v>
      </c>
      <c r="C27" s="244">
        <f t="shared" si="12"/>
        <v>0</v>
      </c>
      <c r="D27" s="244">
        <f t="shared" si="12"/>
        <v>0</v>
      </c>
      <c r="E27" s="249">
        <f t="shared" si="13"/>
        <v>0</v>
      </c>
      <c r="G27" s="252">
        <v>0</v>
      </c>
      <c r="H27" s="252">
        <f t="shared" si="14"/>
        <v>0</v>
      </c>
      <c r="I27" s="249">
        <f t="shared" si="15"/>
        <v>0</v>
      </c>
      <c r="J27" s="252">
        <v>0</v>
      </c>
      <c r="K27" s="252">
        <f t="shared" si="16"/>
        <v>0</v>
      </c>
      <c r="L27" s="249">
        <f t="shared" si="17"/>
        <v>0</v>
      </c>
    </row>
    <row r="28" spans="1:12" s="250" customFormat="1" ht="36" x14ac:dyDescent="0.2">
      <c r="A28" s="247" t="s">
        <v>247</v>
      </c>
      <c r="B28" s="248" t="s">
        <v>131</v>
      </c>
      <c r="C28" s="244">
        <f t="shared" si="12"/>
        <v>0</v>
      </c>
      <c r="D28" s="244">
        <f t="shared" si="12"/>
        <v>0</v>
      </c>
      <c r="E28" s="249">
        <f t="shared" si="13"/>
        <v>0</v>
      </c>
      <c r="G28" s="252">
        <v>0</v>
      </c>
      <c r="H28" s="252">
        <f t="shared" si="14"/>
        <v>0</v>
      </c>
      <c r="I28" s="249">
        <f t="shared" si="15"/>
        <v>0</v>
      </c>
      <c r="J28" s="252">
        <v>0</v>
      </c>
      <c r="K28" s="252">
        <f t="shared" si="16"/>
        <v>0</v>
      </c>
      <c r="L28" s="249">
        <f t="shared" si="17"/>
        <v>0</v>
      </c>
    </row>
    <row r="29" spans="1:12" s="250" customFormat="1" ht="24" x14ac:dyDescent="0.2">
      <c r="A29" s="247" t="s">
        <v>268</v>
      </c>
      <c r="B29" s="248" t="s">
        <v>120</v>
      </c>
      <c r="C29" s="244">
        <f t="shared" si="12"/>
        <v>0</v>
      </c>
      <c r="D29" s="244">
        <f t="shared" si="12"/>
        <v>0</v>
      </c>
      <c r="E29" s="249">
        <f t="shared" si="13"/>
        <v>0</v>
      </c>
      <c r="G29" s="251">
        <v>0</v>
      </c>
      <c r="H29" s="251">
        <f t="shared" si="14"/>
        <v>0</v>
      </c>
      <c r="I29" s="249">
        <f t="shared" si="15"/>
        <v>0</v>
      </c>
      <c r="J29" s="251">
        <v>0</v>
      </c>
      <c r="K29" s="251">
        <f t="shared" si="16"/>
        <v>0</v>
      </c>
      <c r="L29" s="249">
        <f t="shared" si="17"/>
        <v>0</v>
      </c>
    </row>
    <row r="30" spans="1:12" s="250" customFormat="1" ht="24" x14ac:dyDescent="0.2">
      <c r="A30" s="247" t="s">
        <v>248</v>
      </c>
      <c r="B30" s="248" t="s">
        <v>269</v>
      </c>
      <c r="C30" s="244">
        <f>G30+J30</f>
        <v>0</v>
      </c>
      <c r="D30" s="244">
        <f>H30+K30</f>
        <v>0</v>
      </c>
      <c r="E30" s="249">
        <f>C30+D30</f>
        <v>0</v>
      </c>
      <c r="G30" s="252">
        <v>0</v>
      </c>
      <c r="H30" s="252">
        <f t="shared" si="14"/>
        <v>0</v>
      </c>
      <c r="I30" s="249">
        <f t="shared" si="15"/>
        <v>0</v>
      </c>
      <c r="J30" s="252">
        <v>0</v>
      </c>
      <c r="K30" s="252">
        <f t="shared" si="16"/>
        <v>0</v>
      </c>
      <c r="L30" s="249">
        <f t="shared" si="17"/>
        <v>0</v>
      </c>
    </row>
    <row r="31" spans="1:12" s="250" customFormat="1" x14ac:dyDescent="0.2">
      <c r="A31" s="247" t="s">
        <v>249</v>
      </c>
      <c r="B31" s="248" t="s">
        <v>87</v>
      </c>
      <c r="C31" s="257">
        <f>SUM(C32:C34)</f>
        <v>0</v>
      </c>
      <c r="D31" s="257">
        <f>SUM(D32:D34)</f>
        <v>0</v>
      </c>
      <c r="E31" s="257">
        <f>SUM(E32:E34)</f>
        <v>0</v>
      </c>
      <c r="F31" s="258"/>
      <c r="G31" s="257">
        <f t="shared" ref="G31:L31" si="18">SUM(G32:G34)</f>
        <v>0</v>
      </c>
      <c r="H31" s="257">
        <f t="shared" si="18"/>
        <v>0</v>
      </c>
      <c r="I31" s="257">
        <f t="shared" si="18"/>
        <v>0</v>
      </c>
      <c r="J31" s="257">
        <f t="shared" si="18"/>
        <v>0</v>
      </c>
      <c r="K31" s="257">
        <f t="shared" si="18"/>
        <v>0</v>
      </c>
      <c r="L31" s="257">
        <f t="shared" si="18"/>
        <v>0</v>
      </c>
    </row>
    <row r="32" spans="1:12" s="250" customFormat="1" ht="87" customHeight="1" x14ac:dyDescent="0.2">
      <c r="A32" s="247" t="s">
        <v>271</v>
      </c>
      <c r="B32" s="259" t="s">
        <v>283</v>
      </c>
      <c r="C32" s="244">
        <f t="shared" ref="C32:D34" si="19">G32+J32</f>
        <v>0</v>
      </c>
      <c r="D32" s="244">
        <f t="shared" si="19"/>
        <v>0</v>
      </c>
      <c r="E32" s="249">
        <f>C32+D32</f>
        <v>0</v>
      </c>
      <c r="G32" s="252">
        <v>0</v>
      </c>
      <c r="H32" s="252">
        <f>G32*19%</f>
        <v>0</v>
      </c>
      <c r="I32" s="249">
        <f>G32+H32</f>
        <v>0</v>
      </c>
      <c r="J32" s="252">
        <v>0</v>
      </c>
      <c r="K32" s="252">
        <f>J32*19%</f>
        <v>0</v>
      </c>
      <c r="L32" s="249">
        <f>J32+K32</f>
        <v>0</v>
      </c>
    </row>
    <row r="33" spans="1:12" s="250" customFormat="1" ht="36" x14ac:dyDescent="0.2">
      <c r="A33" s="247" t="s">
        <v>270</v>
      </c>
      <c r="B33" s="248" t="s">
        <v>132</v>
      </c>
      <c r="C33" s="244">
        <f t="shared" si="19"/>
        <v>0</v>
      </c>
      <c r="D33" s="244">
        <f t="shared" si="19"/>
        <v>0</v>
      </c>
      <c r="E33" s="249">
        <f>C33+D33</f>
        <v>0</v>
      </c>
      <c r="G33" s="252">
        <v>0</v>
      </c>
      <c r="H33" s="252">
        <f>G33*19%</f>
        <v>0</v>
      </c>
      <c r="I33" s="249">
        <f>G33+H33</f>
        <v>0</v>
      </c>
      <c r="J33" s="252">
        <v>0</v>
      </c>
      <c r="K33" s="252">
        <f>J33*19%</f>
        <v>0</v>
      </c>
      <c r="L33" s="249">
        <f>J33+K33</f>
        <v>0</v>
      </c>
    </row>
    <row r="34" spans="1:12" s="250" customFormat="1" ht="60" x14ac:dyDescent="0.2">
      <c r="A34" s="247" t="s">
        <v>272</v>
      </c>
      <c r="B34" s="248" t="s">
        <v>127</v>
      </c>
      <c r="C34" s="244">
        <f t="shared" si="19"/>
        <v>0</v>
      </c>
      <c r="D34" s="244">
        <f t="shared" si="19"/>
        <v>0</v>
      </c>
      <c r="E34" s="249">
        <f>C34+D34</f>
        <v>0</v>
      </c>
      <c r="G34" s="252">
        <v>0</v>
      </c>
      <c r="H34" s="252">
        <f>G34*19%</f>
        <v>0</v>
      </c>
      <c r="I34" s="249">
        <f>G34+H34</f>
        <v>0</v>
      </c>
      <c r="J34" s="252">
        <v>0</v>
      </c>
      <c r="K34" s="252">
        <f>J34*19%</f>
        <v>0</v>
      </c>
      <c r="L34" s="249">
        <f>J34+K34</f>
        <v>0</v>
      </c>
    </row>
    <row r="35" spans="1:12" x14ac:dyDescent="0.2">
      <c r="A35" s="238" t="s">
        <v>250</v>
      </c>
      <c r="B35" s="256" t="s">
        <v>88</v>
      </c>
      <c r="C35" s="253">
        <f>C36+C40</f>
        <v>0</v>
      </c>
      <c r="D35" s="253">
        <f t="shared" ref="D35:L35" si="20">D36+D40</f>
        <v>0</v>
      </c>
      <c r="E35" s="253">
        <f t="shared" si="20"/>
        <v>0</v>
      </c>
      <c r="F35" s="253">
        <f t="shared" si="20"/>
        <v>0</v>
      </c>
      <c r="G35" s="253">
        <f t="shared" si="20"/>
        <v>0</v>
      </c>
      <c r="H35" s="253">
        <f t="shared" si="20"/>
        <v>0</v>
      </c>
      <c r="I35" s="253">
        <f t="shared" si="20"/>
        <v>0</v>
      </c>
      <c r="J35" s="253">
        <f t="shared" si="20"/>
        <v>0</v>
      </c>
      <c r="K35" s="253">
        <f t="shared" si="20"/>
        <v>0</v>
      </c>
      <c r="L35" s="253">
        <f t="shared" si="20"/>
        <v>0</v>
      </c>
    </row>
    <row r="36" spans="1:12" ht="24" x14ac:dyDescent="0.2">
      <c r="A36" s="238" t="s">
        <v>251</v>
      </c>
      <c r="B36" s="256" t="s">
        <v>121</v>
      </c>
      <c r="C36" s="253">
        <f>C37+C38</f>
        <v>0</v>
      </c>
      <c r="D36" s="253">
        <f t="shared" ref="D36:L36" si="21">D37+D38</f>
        <v>0</v>
      </c>
      <c r="E36" s="253">
        <f t="shared" si="21"/>
        <v>0</v>
      </c>
      <c r="F36" s="254"/>
      <c r="G36" s="253">
        <f>G37+G38</f>
        <v>0</v>
      </c>
      <c r="H36" s="253">
        <f t="shared" si="21"/>
        <v>0</v>
      </c>
      <c r="I36" s="253">
        <f t="shared" si="21"/>
        <v>0</v>
      </c>
      <c r="J36" s="253">
        <f t="shared" si="21"/>
        <v>0</v>
      </c>
      <c r="K36" s="253">
        <f t="shared" si="21"/>
        <v>0</v>
      </c>
      <c r="L36" s="253">
        <f t="shared" si="21"/>
        <v>0</v>
      </c>
    </row>
    <row r="37" spans="1:12" ht="24" x14ac:dyDescent="0.2">
      <c r="A37" s="238" t="s">
        <v>252</v>
      </c>
      <c r="B37" s="256" t="s">
        <v>99</v>
      </c>
      <c r="C37" s="244">
        <f t="shared" ref="C37:D39" si="22">G37+J37</f>
        <v>0</v>
      </c>
      <c r="D37" s="244">
        <f t="shared" si="22"/>
        <v>0</v>
      </c>
      <c r="E37" s="255">
        <f>C37+D37</f>
        <v>0</v>
      </c>
      <c r="G37" s="251">
        <v>0</v>
      </c>
      <c r="H37" s="251">
        <f>G37*19%</f>
        <v>0</v>
      </c>
      <c r="I37" s="255">
        <f>G37+H37</f>
        <v>0</v>
      </c>
      <c r="J37" s="251">
        <v>0</v>
      </c>
      <c r="K37" s="251">
        <f>J37*19%</f>
        <v>0</v>
      </c>
      <c r="L37" s="255">
        <f>J37+K37</f>
        <v>0</v>
      </c>
    </row>
    <row r="38" spans="1:12" ht="84" x14ac:dyDescent="0.2">
      <c r="A38" s="238" t="s">
        <v>253</v>
      </c>
      <c r="B38" s="256" t="s">
        <v>134</v>
      </c>
      <c r="C38" s="244">
        <f t="shared" si="22"/>
        <v>0</v>
      </c>
      <c r="D38" s="244">
        <f t="shared" si="22"/>
        <v>0</v>
      </c>
      <c r="E38" s="255">
        <f>C38+D38</f>
        <v>0</v>
      </c>
      <c r="G38" s="251">
        <v>0</v>
      </c>
      <c r="H38" s="251">
        <f>G38*19%</f>
        <v>0</v>
      </c>
      <c r="I38" s="255">
        <f>G38+H38</f>
        <v>0</v>
      </c>
      <c r="J38" s="251">
        <v>0</v>
      </c>
      <c r="K38" s="251">
        <f>J38*19%</f>
        <v>0</v>
      </c>
      <c r="L38" s="255">
        <f>J38+K38</f>
        <v>0</v>
      </c>
    </row>
    <row r="39" spans="1:12" x14ac:dyDescent="0.2">
      <c r="A39" s="238" t="s">
        <v>254</v>
      </c>
      <c r="B39" s="256" t="s">
        <v>100</v>
      </c>
      <c r="C39" s="244">
        <f t="shared" si="22"/>
        <v>0</v>
      </c>
      <c r="D39" s="244">
        <f t="shared" si="22"/>
        <v>0</v>
      </c>
      <c r="E39" s="255">
        <f>C39+D39</f>
        <v>0</v>
      </c>
      <c r="G39" s="251">
        <v>0</v>
      </c>
      <c r="H39" s="251">
        <f>G39*19%</f>
        <v>0</v>
      </c>
      <c r="I39" s="255">
        <f>G39+H39</f>
        <v>0</v>
      </c>
      <c r="J39" s="251">
        <v>0</v>
      </c>
      <c r="K39" s="251">
        <f>J39*19%</f>
        <v>0</v>
      </c>
      <c r="L39" s="255">
        <f>J39+K39</f>
        <v>0</v>
      </c>
    </row>
    <row r="40" spans="1:12" ht="24" x14ac:dyDescent="0.2">
      <c r="A40" s="238" t="s">
        <v>541</v>
      </c>
      <c r="B40" s="256" t="s">
        <v>542</v>
      </c>
      <c r="C40" s="244"/>
      <c r="D40" s="244"/>
      <c r="E40" s="255"/>
      <c r="G40" s="251"/>
      <c r="H40" s="251"/>
      <c r="I40" s="255"/>
      <c r="J40" s="251"/>
      <c r="K40" s="251"/>
      <c r="L40" s="255"/>
    </row>
    <row r="41" spans="1:12" x14ac:dyDescent="0.2">
      <c r="A41" s="416" t="s">
        <v>89</v>
      </c>
      <c r="B41" s="416"/>
      <c r="C41" s="253">
        <f>C17+C21+C22+C23+C30+C31+C35</f>
        <v>0</v>
      </c>
      <c r="D41" s="253">
        <f t="shared" ref="D41:L41" si="23">D17+D21+D22+D23+D30+D31+D35</f>
        <v>0</v>
      </c>
      <c r="E41" s="253">
        <f t="shared" si="23"/>
        <v>0</v>
      </c>
      <c r="F41" s="253">
        <f t="shared" si="23"/>
        <v>0</v>
      </c>
      <c r="G41" s="253">
        <f t="shared" si="23"/>
        <v>0</v>
      </c>
      <c r="H41" s="253">
        <f t="shared" si="23"/>
        <v>0</v>
      </c>
      <c r="I41" s="253">
        <f t="shared" si="23"/>
        <v>0</v>
      </c>
      <c r="J41" s="253">
        <f t="shared" si="23"/>
        <v>0</v>
      </c>
      <c r="K41" s="253">
        <f t="shared" si="23"/>
        <v>0</v>
      </c>
      <c r="L41" s="253">
        <f t="shared" si="23"/>
        <v>0</v>
      </c>
    </row>
    <row r="42" spans="1:12" x14ac:dyDescent="0.2">
      <c r="A42" s="416" t="s">
        <v>210</v>
      </c>
      <c r="B42" s="416"/>
      <c r="C42" s="416"/>
      <c r="D42" s="416"/>
      <c r="E42" s="416"/>
      <c r="G42" s="260"/>
      <c r="H42" s="260"/>
      <c r="I42" s="260"/>
      <c r="J42" s="260"/>
      <c r="K42" s="260"/>
      <c r="L42" s="260"/>
    </row>
    <row r="43" spans="1:12" s="250" customFormat="1" ht="24" x14ac:dyDescent="0.2">
      <c r="A43" s="247" t="s">
        <v>139</v>
      </c>
      <c r="B43" s="256" t="s">
        <v>211</v>
      </c>
      <c r="C43" s="244">
        <f>G43+J43</f>
        <v>0</v>
      </c>
      <c r="D43" s="244">
        <f>H43+K43</f>
        <v>0</v>
      </c>
      <c r="E43" s="249">
        <f>C43+D43</f>
        <v>0</v>
      </c>
      <c r="G43" s="252">
        <v>0</v>
      </c>
      <c r="H43" s="252">
        <f t="shared" ref="H43:H54" si="24">G43*19%</f>
        <v>0</v>
      </c>
      <c r="I43" s="249">
        <f t="shared" ref="I43:I51" si="25">G43+H43</f>
        <v>0</v>
      </c>
      <c r="J43" s="252">
        <v>0</v>
      </c>
      <c r="K43" s="252">
        <f t="shared" ref="K43:K54" si="26">J43*19%</f>
        <v>0</v>
      </c>
      <c r="L43" s="249">
        <f>J43+K43</f>
        <v>0</v>
      </c>
    </row>
    <row r="44" spans="1:12" s="250" customFormat="1" ht="24" x14ac:dyDescent="0.2">
      <c r="A44" s="247"/>
      <c r="B44" s="256" t="s">
        <v>241</v>
      </c>
      <c r="C44" s="244">
        <f>G44+J44</f>
        <v>0</v>
      </c>
      <c r="D44" s="244">
        <f t="shared" ref="D44:D54" si="27">H44+K44</f>
        <v>0</v>
      </c>
      <c r="E44" s="249">
        <f t="shared" ref="E44:E54" si="28">C44+D44</f>
        <v>0</v>
      </c>
      <c r="G44" s="252">
        <v>0</v>
      </c>
      <c r="H44" s="252">
        <f t="shared" si="24"/>
        <v>0</v>
      </c>
      <c r="I44" s="249">
        <f t="shared" si="25"/>
        <v>0</v>
      </c>
      <c r="J44" s="252">
        <v>0</v>
      </c>
      <c r="K44" s="252">
        <f t="shared" si="26"/>
        <v>0</v>
      </c>
      <c r="L44" s="249">
        <f t="shared" ref="L44:L54" si="29">J44+K44</f>
        <v>0</v>
      </c>
    </row>
    <row r="45" spans="1:12" s="250" customFormat="1" ht="36" x14ac:dyDescent="0.2">
      <c r="A45" s="247" t="s">
        <v>104</v>
      </c>
      <c r="B45" s="256" t="s">
        <v>273</v>
      </c>
      <c r="C45" s="244">
        <f t="shared" ref="C45:C54" si="30">G45+J45</f>
        <v>0</v>
      </c>
      <c r="D45" s="244">
        <f t="shared" si="27"/>
        <v>0</v>
      </c>
      <c r="E45" s="249">
        <f t="shared" si="28"/>
        <v>0</v>
      </c>
      <c r="G45" s="252">
        <v>0</v>
      </c>
      <c r="H45" s="252">
        <f t="shared" si="24"/>
        <v>0</v>
      </c>
      <c r="I45" s="249">
        <f t="shared" si="25"/>
        <v>0</v>
      </c>
      <c r="J45" s="252">
        <v>0</v>
      </c>
      <c r="K45" s="252">
        <f t="shared" si="26"/>
        <v>0</v>
      </c>
      <c r="L45" s="249">
        <f t="shared" si="29"/>
        <v>0</v>
      </c>
    </row>
    <row r="46" spans="1:12" s="250" customFormat="1" ht="48" x14ac:dyDescent="0.2">
      <c r="A46" s="247"/>
      <c r="B46" s="256" t="s">
        <v>258</v>
      </c>
      <c r="C46" s="244">
        <f t="shared" si="30"/>
        <v>0</v>
      </c>
      <c r="D46" s="244">
        <f t="shared" si="27"/>
        <v>0</v>
      </c>
      <c r="E46" s="249">
        <f t="shared" si="28"/>
        <v>0</v>
      </c>
      <c r="G46" s="252">
        <v>0</v>
      </c>
      <c r="H46" s="252">
        <f t="shared" si="24"/>
        <v>0</v>
      </c>
      <c r="I46" s="249">
        <f t="shared" si="25"/>
        <v>0</v>
      </c>
      <c r="J46" s="252">
        <v>0</v>
      </c>
      <c r="K46" s="252">
        <f t="shared" si="26"/>
        <v>0</v>
      </c>
      <c r="L46" s="249">
        <f t="shared" si="29"/>
        <v>0</v>
      </c>
    </row>
    <row r="47" spans="1:12" s="250" customFormat="1" ht="48" x14ac:dyDescent="0.2">
      <c r="A47" s="247" t="s">
        <v>255</v>
      </c>
      <c r="B47" s="256" t="s">
        <v>274</v>
      </c>
      <c r="C47" s="244">
        <f t="shared" si="30"/>
        <v>0</v>
      </c>
      <c r="D47" s="244">
        <f t="shared" si="27"/>
        <v>0</v>
      </c>
      <c r="E47" s="249">
        <f t="shared" si="28"/>
        <v>0</v>
      </c>
      <c r="G47" s="252">
        <v>0</v>
      </c>
      <c r="H47" s="252">
        <f t="shared" si="24"/>
        <v>0</v>
      </c>
      <c r="I47" s="249">
        <f t="shared" si="25"/>
        <v>0</v>
      </c>
      <c r="J47" s="252">
        <v>0</v>
      </c>
      <c r="K47" s="252">
        <f t="shared" si="26"/>
        <v>0</v>
      </c>
      <c r="L47" s="249">
        <f t="shared" si="29"/>
        <v>0</v>
      </c>
    </row>
    <row r="48" spans="1:12" s="250" customFormat="1" ht="48" x14ac:dyDescent="0.2">
      <c r="A48" s="247"/>
      <c r="B48" s="256" t="s">
        <v>275</v>
      </c>
      <c r="C48" s="244">
        <f t="shared" si="30"/>
        <v>0</v>
      </c>
      <c r="D48" s="244">
        <f t="shared" si="27"/>
        <v>0</v>
      </c>
      <c r="E48" s="249">
        <f t="shared" si="28"/>
        <v>0</v>
      </c>
      <c r="G48" s="252">
        <v>0</v>
      </c>
      <c r="H48" s="252">
        <f t="shared" si="24"/>
        <v>0</v>
      </c>
      <c r="I48" s="249">
        <f t="shared" si="25"/>
        <v>0</v>
      </c>
      <c r="J48" s="252">
        <v>0</v>
      </c>
      <c r="K48" s="252">
        <f t="shared" si="26"/>
        <v>0</v>
      </c>
      <c r="L48" s="249">
        <f t="shared" si="29"/>
        <v>0</v>
      </c>
    </row>
    <row r="49" spans="1:12" s="250" customFormat="1" ht="60" x14ac:dyDescent="0.2">
      <c r="A49" s="247" t="s">
        <v>218</v>
      </c>
      <c r="B49" s="256" t="s">
        <v>426</v>
      </c>
      <c r="C49" s="244">
        <f t="shared" si="30"/>
        <v>0</v>
      </c>
      <c r="D49" s="244">
        <f t="shared" si="27"/>
        <v>0</v>
      </c>
      <c r="E49" s="249">
        <f t="shared" si="28"/>
        <v>0</v>
      </c>
      <c r="G49" s="252">
        <v>0</v>
      </c>
      <c r="H49" s="252">
        <f t="shared" si="24"/>
        <v>0</v>
      </c>
      <c r="I49" s="249">
        <f t="shared" si="25"/>
        <v>0</v>
      </c>
      <c r="J49" s="252">
        <v>0</v>
      </c>
      <c r="K49" s="252">
        <f t="shared" si="26"/>
        <v>0</v>
      </c>
      <c r="L49" s="249">
        <f t="shared" si="29"/>
        <v>0</v>
      </c>
    </row>
    <row r="50" spans="1:12" s="250" customFormat="1" ht="51.75" customHeight="1" x14ac:dyDescent="0.2">
      <c r="A50" s="247"/>
      <c r="B50" s="256" t="s">
        <v>423</v>
      </c>
      <c r="C50" s="244">
        <f t="shared" si="30"/>
        <v>0</v>
      </c>
      <c r="D50" s="244">
        <f t="shared" si="27"/>
        <v>0</v>
      </c>
      <c r="E50" s="249">
        <f t="shared" si="28"/>
        <v>0</v>
      </c>
      <c r="G50" s="252">
        <v>0</v>
      </c>
      <c r="H50" s="252">
        <f t="shared" si="24"/>
        <v>0</v>
      </c>
      <c r="I50" s="249">
        <f t="shared" si="25"/>
        <v>0</v>
      </c>
      <c r="J50" s="252">
        <v>0</v>
      </c>
      <c r="K50" s="252">
        <f t="shared" si="26"/>
        <v>0</v>
      </c>
      <c r="L50" s="249">
        <f t="shared" si="29"/>
        <v>0</v>
      </c>
    </row>
    <row r="51" spans="1:12" s="250" customFormat="1" x14ac:dyDescent="0.2">
      <c r="A51" s="247" t="s">
        <v>256</v>
      </c>
      <c r="B51" s="256" t="s">
        <v>223</v>
      </c>
      <c r="C51" s="244">
        <f t="shared" si="30"/>
        <v>0</v>
      </c>
      <c r="D51" s="244">
        <f t="shared" si="27"/>
        <v>0</v>
      </c>
      <c r="E51" s="249">
        <f t="shared" si="28"/>
        <v>0</v>
      </c>
      <c r="G51" s="252">
        <v>0</v>
      </c>
      <c r="H51" s="252">
        <f t="shared" si="24"/>
        <v>0</v>
      </c>
      <c r="I51" s="249">
        <f t="shared" si="25"/>
        <v>0</v>
      </c>
      <c r="J51" s="252">
        <v>0</v>
      </c>
      <c r="K51" s="252">
        <f t="shared" si="26"/>
        <v>0</v>
      </c>
      <c r="L51" s="249">
        <f t="shared" si="29"/>
        <v>0</v>
      </c>
    </row>
    <row r="52" spans="1:12" s="250" customFormat="1" ht="24" x14ac:dyDescent="0.2">
      <c r="A52" s="247"/>
      <c r="B52" s="256" t="s">
        <v>276</v>
      </c>
      <c r="C52" s="244">
        <f t="shared" si="30"/>
        <v>0</v>
      </c>
      <c r="D52" s="244">
        <f t="shared" si="27"/>
        <v>0</v>
      </c>
      <c r="E52" s="249">
        <f t="shared" si="28"/>
        <v>0</v>
      </c>
      <c r="G52" s="252">
        <v>0</v>
      </c>
      <c r="H52" s="252">
        <f t="shared" si="24"/>
        <v>0</v>
      </c>
      <c r="I52" s="249"/>
      <c r="J52" s="252">
        <v>0</v>
      </c>
      <c r="K52" s="252">
        <f t="shared" si="26"/>
        <v>0</v>
      </c>
      <c r="L52" s="249">
        <f t="shared" si="29"/>
        <v>0</v>
      </c>
    </row>
    <row r="53" spans="1:12" s="250" customFormat="1" x14ac:dyDescent="0.2">
      <c r="A53" s="247" t="s">
        <v>257</v>
      </c>
      <c r="B53" s="248" t="s">
        <v>224</v>
      </c>
      <c r="C53" s="244">
        <f t="shared" si="30"/>
        <v>0</v>
      </c>
      <c r="D53" s="244">
        <f t="shared" si="27"/>
        <v>0</v>
      </c>
      <c r="E53" s="249">
        <f t="shared" si="28"/>
        <v>0</v>
      </c>
      <c r="G53" s="252">
        <v>0</v>
      </c>
      <c r="H53" s="252">
        <f t="shared" si="24"/>
        <v>0</v>
      </c>
      <c r="I53" s="249">
        <f>G53+H53</f>
        <v>0</v>
      </c>
      <c r="J53" s="252">
        <v>0</v>
      </c>
      <c r="K53" s="252">
        <f t="shared" si="26"/>
        <v>0</v>
      </c>
      <c r="L53" s="249">
        <f t="shared" si="29"/>
        <v>0</v>
      </c>
    </row>
    <row r="54" spans="1:12" s="250" customFormat="1" ht="24" x14ac:dyDescent="0.2">
      <c r="A54" s="247"/>
      <c r="B54" s="248" t="s">
        <v>212</v>
      </c>
      <c r="C54" s="244">
        <f t="shared" si="30"/>
        <v>0</v>
      </c>
      <c r="D54" s="244">
        <f t="shared" si="27"/>
        <v>0</v>
      </c>
      <c r="E54" s="249">
        <f t="shared" si="28"/>
        <v>0</v>
      </c>
      <c r="G54" s="252">
        <v>0</v>
      </c>
      <c r="H54" s="252">
        <f t="shared" si="24"/>
        <v>0</v>
      </c>
      <c r="I54" s="249"/>
      <c r="J54" s="252">
        <v>0</v>
      </c>
      <c r="K54" s="252">
        <f t="shared" si="26"/>
        <v>0</v>
      </c>
      <c r="L54" s="249">
        <f t="shared" si="29"/>
        <v>0</v>
      </c>
    </row>
    <row r="55" spans="1:12" x14ac:dyDescent="0.2">
      <c r="A55" s="416" t="s">
        <v>90</v>
      </c>
      <c r="B55" s="416"/>
      <c r="C55" s="253">
        <f>SUM(C43+C51+C53+C45+C47+C49)</f>
        <v>0</v>
      </c>
      <c r="D55" s="253">
        <f t="shared" ref="D55:K55" si="31">SUM(D43+D51+D53+D45+D47+D49)</f>
        <v>0</v>
      </c>
      <c r="E55" s="253">
        <f t="shared" si="31"/>
        <v>0</v>
      </c>
      <c r="F55" s="254"/>
      <c r="G55" s="253">
        <f t="shared" si="31"/>
        <v>0</v>
      </c>
      <c r="H55" s="253">
        <f t="shared" si="31"/>
        <v>0</v>
      </c>
      <c r="I55" s="253">
        <f t="shared" si="31"/>
        <v>0</v>
      </c>
      <c r="J55" s="253">
        <f t="shared" si="31"/>
        <v>0</v>
      </c>
      <c r="K55" s="253">
        <f t="shared" si="31"/>
        <v>0</v>
      </c>
      <c r="L55" s="253">
        <f>SUM(L43+L51+L53+L45+L47+L49)</f>
        <v>0</v>
      </c>
    </row>
    <row r="56" spans="1:12" x14ac:dyDescent="0.2">
      <c r="A56" s="416" t="s">
        <v>267</v>
      </c>
      <c r="B56" s="416"/>
      <c r="C56" s="416"/>
      <c r="D56" s="416"/>
      <c r="E56" s="416"/>
      <c r="G56" s="255"/>
      <c r="H56" s="255"/>
      <c r="I56" s="255"/>
      <c r="J56" s="255"/>
      <c r="K56" s="255"/>
      <c r="L56" s="255"/>
    </row>
    <row r="57" spans="1:12" x14ac:dyDescent="0.2">
      <c r="A57" s="238" t="s">
        <v>140</v>
      </c>
      <c r="B57" s="256" t="s">
        <v>91</v>
      </c>
      <c r="C57" s="253">
        <f>SUM(C58:C59)</f>
        <v>0</v>
      </c>
      <c r="D57" s="253">
        <f t="shared" ref="D57:L57" si="32">SUM(D58:D59)</f>
        <v>0</v>
      </c>
      <c r="E57" s="253">
        <f t="shared" si="32"/>
        <v>0</v>
      </c>
      <c r="F57" s="254"/>
      <c r="G57" s="253">
        <f t="shared" si="32"/>
        <v>0</v>
      </c>
      <c r="H57" s="253">
        <f t="shared" si="32"/>
        <v>0</v>
      </c>
      <c r="I57" s="253">
        <f t="shared" si="32"/>
        <v>0</v>
      </c>
      <c r="J57" s="253">
        <f t="shared" si="32"/>
        <v>0</v>
      </c>
      <c r="K57" s="253">
        <f t="shared" si="32"/>
        <v>0</v>
      </c>
      <c r="L57" s="253">
        <f t="shared" si="32"/>
        <v>0</v>
      </c>
    </row>
    <row r="58" spans="1:12" s="250" customFormat="1" ht="36" x14ac:dyDescent="0.2">
      <c r="A58" s="247" t="s">
        <v>213</v>
      </c>
      <c r="B58" s="248" t="s">
        <v>135</v>
      </c>
      <c r="C58" s="244">
        <f>G58+J58</f>
        <v>0</v>
      </c>
      <c r="D58" s="244">
        <f>H58+K58</f>
        <v>0</v>
      </c>
      <c r="E58" s="249">
        <f>C58+D58</f>
        <v>0</v>
      </c>
      <c r="G58" s="252">
        <v>0</v>
      </c>
      <c r="H58" s="252">
        <f>G58*19%</f>
        <v>0</v>
      </c>
      <c r="I58" s="249">
        <f>G58+H58</f>
        <v>0</v>
      </c>
      <c r="J58" s="252">
        <v>0</v>
      </c>
      <c r="K58" s="252">
        <f>J58*19%</f>
        <v>0</v>
      </c>
      <c r="L58" s="249">
        <f>J58+K58</f>
        <v>0</v>
      </c>
    </row>
    <row r="59" spans="1:12" s="250" customFormat="1" ht="24" x14ac:dyDescent="0.2">
      <c r="A59" s="247" t="s">
        <v>214</v>
      </c>
      <c r="B59" s="248" t="s">
        <v>122</v>
      </c>
      <c r="C59" s="244">
        <f>G59+J59</f>
        <v>0</v>
      </c>
      <c r="D59" s="244">
        <f>H59+K59</f>
        <v>0</v>
      </c>
      <c r="E59" s="249">
        <f>C59+D59</f>
        <v>0</v>
      </c>
      <c r="G59" s="252">
        <v>0</v>
      </c>
      <c r="H59" s="252">
        <f>G59*19%</f>
        <v>0</v>
      </c>
      <c r="I59" s="249">
        <f>G59+H59</f>
        <v>0</v>
      </c>
      <c r="J59" s="252">
        <v>0</v>
      </c>
      <c r="K59" s="252">
        <f>J59*19%</f>
        <v>0</v>
      </c>
      <c r="L59" s="249">
        <f>J59+K59</f>
        <v>0</v>
      </c>
    </row>
    <row r="60" spans="1:12" ht="24" x14ac:dyDescent="0.2">
      <c r="A60" s="238" t="s">
        <v>215</v>
      </c>
      <c r="B60" s="256" t="s">
        <v>92</v>
      </c>
      <c r="C60" s="253">
        <f>SUM(C61:C65)</f>
        <v>0</v>
      </c>
      <c r="D60" s="253">
        <f t="shared" ref="D60:K60" si="33">SUM(D61:D65)</f>
        <v>0</v>
      </c>
      <c r="E60" s="253">
        <f t="shared" si="33"/>
        <v>0</v>
      </c>
      <c r="F60" s="254"/>
      <c r="G60" s="253">
        <f t="shared" si="33"/>
        <v>0</v>
      </c>
      <c r="H60" s="253">
        <f t="shared" si="33"/>
        <v>0</v>
      </c>
      <c r="I60" s="253">
        <f t="shared" si="33"/>
        <v>0</v>
      </c>
      <c r="J60" s="253">
        <f t="shared" si="33"/>
        <v>0</v>
      </c>
      <c r="K60" s="253">
        <f t="shared" si="33"/>
        <v>0</v>
      </c>
      <c r="L60" s="253">
        <f>SUM(L61:L65)</f>
        <v>0</v>
      </c>
    </row>
    <row r="61" spans="1:12" ht="36" x14ac:dyDescent="0.2">
      <c r="A61" s="238" t="s">
        <v>259</v>
      </c>
      <c r="B61" s="256" t="s">
        <v>136</v>
      </c>
      <c r="C61" s="244">
        <f t="shared" ref="C61:D66" si="34">G61+J61</f>
        <v>0</v>
      </c>
      <c r="D61" s="244">
        <f t="shared" si="34"/>
        <v>0</v>
      </c>
      <c r="E61" s="255">
        <f t="shared" ref="E61:E66" si="35">C61+D61</f>
        <v>0</v>
      </c>
      <c r="G61" s="251">
        <v>0</v>
      </c>
      <c r="H61" s="251">
        <f t="shared" ref="H61:H66" si="36">G61*19%</f>
        <v>0</v>
      </c>
      <c r="I61" s="255">
        <f t="shared" ref="I61:I66" si="37">G61+H61</f>
        <v>0</v>
      </c>
      <c r="J61" s="251">
        <v>0</v>
      </c>
      <c r="K61" s="251">
        <f t="shared" ref="K61:K66" si="38">J61*19%</f>
        <v>0</v>
      </c>
      <c r="L61" s="255">
        <f t="shared" ref="L61:L68" si="39">J61+K61</f>
        <v>0</v>
      </c>
    </row>
    <row r="62" spans="1:12" ht="36" x14ac:dyDescent="0.2">
      <c r="A62" s="238" t="s">
        <v>260</v>
      </c>
      <c r="B62" s="256" t="s">
        <v>137</v>
      </c>
      <c r="C62" s="244">
        <f t="shared" si="34"/>
        <v>0</v>
      </c>
      <c r="D62" s="244">
        <f t="shared" si="34"/>
        <v>0</v>
      </c>
      <c r="E62" s="255">
        <f t="shared" si="35"/>
        <v>0</v>
      </c>
      <c r="G62" s="251">
        <v>0</v>
      </c>
      <c r="H62" s="251">
        <f t="shared" si="36"/>
        <v>0</v>
      </c>
      <c r="I62" s="255">
        <f t="shared" si="37"/>
        <v>0</v>
      </c>
      <c r="J62" s="251">
        <v>0</v>
      </c>
      <c r="K62" s="251">
        <f t="shared" si="38"/>
        <v>0</v>
      </c>
      <c r="L62" s="255">
        <f t="shared" si="39"/>
        <v>0</v>
      </c>
    </row>
    <row r="63" spans="1:12" ht="72" x14ac:dyDescent="0.2">
      <c r="A63" s="238" t="s">
        <v>261</v>
      </c>
      <c r="B63" s="256" t="s">
        <v>138</v>
      </c>
      <c r="C63" s="244">
        <f t="shared" si="34"/>
        <v>0</v>
      </c>
      <c r="D63" s="244">
        <f t="shared" si="34"/>
        <v>0</v>
      </c>
      <c r="E63" s="255">
        <f t="shared" si="35"/>
        <v>0</v>
      </c>
      <c r="G63" s="251">
        <v>0</v>
      </c>
      <c r="H63" s="251">
        <f t="shared" si="36"/>
        <v>0</v>
      </c>
      <c r="I63" s="255">
        <f t="shared" si="37"/>
        <v>0</v>
      </c>
      <c r="J63" s="251">
        <v>0</v>
      </c>
      <c r="K63" s="251">
        <f t="shared" si="38"/>
        <v>0</v>
      </c>
      <c r="L63" s="255">
        <f t="shared" si="39"/>
        <v>0</v>
      </c>
    </row>
    <row r="64" spans="1:12" ht="40.9" customHeight="1" x14ac:dyDescent="0.2">
      <c r="A64" s="238" t="s">
        <v>262</v>
      </c>
      <c r="B64" s="256" t="s">
        <v>277</v>
      </c>
      <c r="C64" s="244">
        <f t="shared" si="34"/>
        <v>0</v>
      </c>
      <c r="D64" s="244">
        <f t="shared" si="34"/>
        <v>0</v>
      </c>
      <c r="E64" s="255">
        <f t="shared" si="35"/>
        <v>0</v>
      </c>
      <c r="G64" s="251">
        <v>0</v>
      </c>
      <c r="H64" s="251">
        <f t="shared" si="36"/>
        <v>0</v>
      </c>
      <c r="I64" s="255">
        <f t="shared" si="37"/>
        <v>0</v>
      </c>
      <c r="J64" s="251">
        <v>0</v>
      </c>
      <c r="K64" s="251">
        <f t="shared" si="38"/>
        <v>0</v>
      </c>
      <c r="L64" s="255">
        <f t="shared" si="39"/>
        <v>0</v>
      </c>
    </row>
    <row r="65" spans="1:12" ht="36" x14ac:dyDescent="0.2">
      <c r="A65" s="238" t="s">
        <v>263</v>
      </c>
      <c r="B65" s="256" t="s">
        <v>264</v>
      </c>
      <c r="C65" s="244">
        <f t="shared" si="34"/>
        <v>0</v>
      </c>
      <c r="D65" s="244">
        <f t="shared" si="34"/>
        <v>0</v>
      </c>
      <c r="E65" s="255">
        <f t="shared" si="35"/>
        <v>0</v>
      </c>
      <c r="G65" s="251">
        <v>0</v>
      </c>
      <c r="H65" s="251">
        <f t="shared" si="36"/>
        <v>0</v>
      </c>
      <c r="I65" s="255">
        <f t="shared" si="37"/>
        <v>0</v>
      </c>
      <c r="J65" s="251">
        <v>0</v>
      </c>
      <c r="K65" s="251">
        <f t="shared" si="38"/>
        <v>0</v>
      </c>
      <c r="L65" s="255">
        <f t="shared" si="39"/>
        <v>0</v>
      </c>
    </row>
    <row r="66" spans="1:12" s="250" customFormat="1" ht="24" x14ac:dyDescent="0.2">
      <c r="A66" s="247" t="s">
        <v>216</v>
      </c>
      <c r="B66" s="248" t="s">
        <v>93</v>
      </c>
      <c r="C66" s="244">
        <f t="shared" si="34"/>
        <v>0</v>
      </c>
      <c r="D66" s="244">
        <f t="shared" si="34"/>
        <v>0</v>
      </c>
      <c r="E66" s="249">
        <f t="shared" si="35"/>
        <v>0</v>
      </c>
      <c r="G66" s="252">
        <v>0</v>
      </c>
      <c r="H66" s="252">
        <f t="shared" si="36"/>
        <v>0</v>
      </c>
      <c r="I66" s="249">
        <f t="shared" si="37"/>
        <v>0</v>
      </c>
      <c r="J66" s="252">
        <v>0</v>
      </c>
      <c r="K66" s="252">
        <f t="shared" si="38"/>
        <v>0</v>
      </c>
      <c r="L66" s="255">
        <f t="shared" si="39"/>
        <v>0</v>
      </c>
    </row>
    <row r="67" spans="1:12" s="250" customFormat="1" ht="24" customHeight="1" x14ac:dyDescent="0.2">
      <c r="A67" s="247" t="s">
        <v>265</v>
      </c>
      <c r="B67" s="248" t="s">
        <v>94</v>
      </c>
      <c r="C67" s="244">
        <f>C68+C69</f>
        <v>0</v>
      </c>
      <c r="D67" s="244">
        <f t="shared" ref="D67:K67" si="40">D68+D69</f>
        <v>0</v>
      </c>
      <c r="E67" s="244">
        <f t="shared" si="40"/>
        <v>0</v>
      </c>
      <c r="F67" s="261"/>
      <c r="G67" s="262">
        <f t="shared" si="40"/>
        <v>0</v>
      </c>
      <c r="H67" s="262">
        <f t="shared" si="40"/>
        <v>0</v>
      </c>
      <c r="I67" s="262">
        <f t="shared" si="40"/>
        <v>0</v>
      </c>
      <c r="J67" s="262">
        <f t="shared" si="40"/>
        <v>0</v>
      </c>
      <c r="K67" s="262">
        <f t="shared" si="40"/>
        <v>0</v>
      </c>
      <c r="L67" s="262">
        <f>L68+L69</f>
        <v>0</v>
      </c>
    </row>
    <row r="68" spans="1:12" s="250" customFormat="1" ht="40.9" customHeight="1" x14ac:dyDescent="0.2">
      <c r="A68" s="247" t="s">
        <v>278</v>
      </c>
      <c r="B68" s="256" t="s">
        <v>101</v>
      </c>
      <c r="C68" s="244">
        <f>G68+J68</f>
        <v>0</v>
      </c>
      <c r="D68" s="244">
        <f>H68+K68</f>
        <v>0</v>
      </c>
      <c r="E68" s="255">
        <f>C68+D68</f>
        <v>0</v>
      </c>
      <c r="G68" s="251">
        <v>0</v>
      </c>
      <c r="H68" s="251">
        <f>G68*19%</f>
        <v>0</v>
      </c>
      <c r="I68" s="263">
        <f>G68+H68</f>
        <v>0</v>
      </c>
      <c r="J68" s="251">
        <v>0</v>
      </c>
      <c r="K68" s="251">
        <f>J68*19%</f>
        <v>0</v>
      </c>
      <c r="L68" s="255">
        <f t="shared" si="39"/>
        <v>0</v>
      </c>
    </row>
    <row r="69" spans="1:12" s="250" customFormat="1" ht="29.1" customHeight="1" x14ac:dyDescent="0.2">
      <c r="A69" s="247" t="s">
        <v>279</v>
      </c>
      <c r="B69" s="256" t="s">
        <v>102</v>
      </c>
      <c r="C69" s="244"/>
      <c r="D69" s="244"/>
      <c r="E69" s="255"/>
      <c r="G69" s="251">
        <v>0</v>
      </c>
      <c r="H69" s="251">
        <f>G69*19%</f>
        <v>0</v>
      </c>
      <c r="I69" s="263">
        <f>G69+H69</f>
        <v>0</v>
      </c>
      <c r="J69" s="251">
        <v>0</v>
      </c>
      <c r="K69" s="251">
        <f>J69*19%</f>
        <v>0</v>
      </c>
      <c r="L69" s="255">
        <f>J69+K69</f>
        <v>0</v>
      </c>
    </row>
    <row r="70" spans="1:12" x14ac:dyDescent="0.2">
      <c r="A70" s="416" t="s">
        <v>95</v>
      </c>
      <c r="B70" s="416"/>
      <c r="C70" s="253">
        <f>C57+C60+C66+C67</f>
        <v>0</v>
      </c>
      <c r="D70" s="253">
        <f t="shared" ref="D70:K70" si="41">D57+D60+D66+D67</f>
        <v>0</v>
      </c>
      <c r="E70" s="253">
        <f t="shared" si="41"/>
        <v>0</v>
      </c>
      <c r="F70" s="254"/>
      <c r="G70" s="253">
        <f>G57+G60+G66+G67</f>
        <v>0</v>
      </c>
      <c r="H70" s="253">
        <f t="shared" si="41"/>
        <v>0</v>
      </c>
      <c r="I70" s="253">
        <f t="shared" si="41"/>
        <v>0</v>
      </c>
      <c r="J70" s="253">
        <f t="shared" si="41"/>
        <v>0</v>
      </c>
      <c r="K70" s="253">
        <f t="shared" si="41"/>
        <v>0</v>
      </c>
      <c r="L70" s="255">
        <f>J70+K70</f>
        <v>0</v>
      </c>
    </row>
    <row r="71" spans="1:12" ht="12" customHeight="1" x14ac:dyDescent="0.2">
      <c r="A71" s="417" t="s">
        <v>521</v>
      </c>
      <c r="B71" s="417"/>
      <c r="C71" s="417"/>
      <c r="D71" s="417"/>
      <c r="E71" s="417"/>
      <c r="G71" s="255"/>
      <c r="H71" s="255"/>
      <c r="I71" s="255"/>
      <c r="J71" s="255"/>
      <c r="K71" s="255"/>
      <c r="L71" s="255"/>
    </row>
    <row r="72" spans="1:12" ht="25.5" x14ac:dyDescent="0.2">
      <c r="A72" s="360" t="s">
        <v>323</v>
      </c>
      <c r="B72" s="361" t="s">
        <v>522</v>
      </c>
      <c r="C72" s="244">
        <f>G72+J72</f>
        <v>0</v>
      </c>
      <c r="D72" s="244">
        <f>H72+K72</f>
        <v>0</v>
      </c>
      <c r="E72" s="255">
        <f>C72+D72</f>
        <v>0</v>
      </c>
      <c r="G72" s="251">
        <v>0</v>
      </c>
      <c r="H72" s="251">
        <f>G72*19%</f>
        <v>0</v>
      </c>
      <c r="I72" s="255">
        <f>G72+H72</f>
        <v>0</v>
      </c>
      <c r="J72" s="251">
        <v>0</v>
      </c>
      <c r="K72" s="251">
        <f>J72*19%</f>
        <v>0</v>
      </c>
      <c r="L72" s="255">
        <f>J72+K72</f>
        <v>0</v>
      </c>
    </row>
    <row r="73" spans="1:12" ht="51" x14ac:dyDescent="0.2">
      <c r="A73" s="362" t="s">
        <v>523</v>
      </c>
      <c r="B73" s="363" t="s">
        <v>524</v>
      </c>
      <c r="C73" s="244">
        <f>G73+J73</f>
        <v>0</v>
      </c>
      <c r="D73" s="244">
        <f>H73+K73</f>
        <v>0</v>
      </c>
      <c r="E73" s="255">
        <f>C73+D73</f>
        <v>0</v>
      </c>
      <c r="G73" s="251">
        <v>0</v>
      </c>
      <c r="H73" s="251">
        <f>G73*19%</f>
        <v>0</v>
      </c>
      <c r="I73" s="255"/>
      <c r="J73" s="251">
        <v>0</v>
      </c>
      <c r="K73" s="251">
        <f>J73*19%</f>
        <v>0</v>
      </c>
      <c r="L73" s="255"/>
    </row>
    <row r="74" spans="1:12" ht="24" customHeight="1" x14ac:dyDescent="0.2">
      <c r="A74" s="416" t="s">
        <v>525</v>
      </c>
      <c r="B74" s="416"/>
      <c r="C74" s="253">
        <f>SUM(C72:C73)</f>
        <v>0</v>
      </c>
      <c r="D74" s="253">
        <f>SUM(D72:D73)</f>
        <v>0</v>
      </c>
      <c r="E74" s="253">
        <f>SUM(E72:E73)</f>
        <v>0</v>
      </c>
      <c r="G74" s="253">
        <f t="shared" ref="G74:L74" si="42">SUM(G72:G73)</f>
        <v>0</v>
      </c>
      <c r="H74" s="253">
        <f t="shared" si="42"/>
        <v>0</v>
      </c>
      <c r="I74" s="253">
        <f t="shared" si="42"/>
        <v>0</v>
      </c>
      <c r="J74" s="253">
        <f t="shared" si="42"/>
        <v>0</v>
      </c>
      <c r="K74" s="253">
        <f t="shared" si="42"/>
        <v>0</v>
      </c>
      <c r="L74" s="253">
        <f t="shared" si="42"/>
        <v>0</v>
      </c>
    </row>
    <row r="75" spans="1:12" ht="24" customHeight="1" x14ac:dyDescent="0.2">
      <c r="A75" s="417" t="s">
        <v>239</v>
      </c>
      <c r="B75" s="417"/>
      <c r="C75" s="253">
        <f>C74+C70+C55+C41+C15+C12</f>
        <v>0</v>
      </c>
      <c r="D75" s="253">
        <f>D74+D70+D55+D41+D15+D12</f>
        <v>0</v>
      </c>
      <c r="E75" s="253">
        <f>E74+E70+E55+E41+E15+E12</f>
        <v>0</v>
      </c>
      <c r="F75" s="254"/>
      <c r="G75" s="253">
        <f t="shared" ref="G75:L75" si="43">G74+G70+G55+G41+G15+G12</f>
        <v>0</v>
      </c>
      <c r="H75" s="253">
        <f t="shared" si="43"/>
        <v>0</v>
      </c>
      <c r="I75" s="253">
        <f t="shared" si="43"/>
        <v>0</v>
      </c>
      <c r="J75" s="253">
        <f t="shared" si="43"/>
        <v>0</v>
      </c>
      <c r="K75" s="253">
        <f t="shared" si="43"/>
        <v>0</v>
      </c>
      <c r="L75" s="253">
        <f t="shared" si="43"/>
        <v>0</v>
      </c>
    </row>
    <row r="76" spans="1:12" ht="27" customHeight="1" x14ac:dyDescent="0.2">
      <c r="A76" s="417" t="s">
        <v>266</v>
      </c>
      <c r="B76" s="417"/>
      <c r="C76" s="253">
        <f>C58+C45+C14+C10+C9+C43+C11</f>
        <v>0</v>
      </c>
      <c r="D76" s="253">
        <f>D58+D45+D14+D10+D9+D43+D11</f>
        <v>0</v>
      </c>
      <c r="E76" s="253">
        <f>E58+E45+E14+E10+E9+E43+E11</f>
        <v>0</v>
      </c>
      <c r="F76" s="254"/>
      <c r="G76" s="253">
        <f t="shared" ref="G76:L76" si="44">G58+G45+G14+G10+G9+G43+G11</f>
        <v>0</v>
      </c>
      <c r="H76" s="253">
        <f t="shared" si="44"/>
        <v>0</v>
      </c>
      <c r="I76" s="253">
        <f t="shared" si="44"/>
        <v>0</v>
      </c>
      <c r="J76" s="253">
        <f t="shared" si="44"/>
        <v>0</v>
      </c>
      <c r="K76" s="253">
        <f t="shared" si="44"/>
        <v>0</v>
      </c>
      <c r="L76" s="253">
        <f t="shared" si="44"/>
        <v>0</v>
      </c>
    </row>
    <row r="77" spans="1:12" ht="27" customHeight="1" x14ac:dyDescent="0.2">
      <c r="A77" s="418"/>
      <c r="B77" s="419"/>
      <c r="C77" s="419"/>
      <c r="D77" s="419"/>
      <c r="E77" s="420"/>
      <c r="G77" s="255"/>
      <c r="H77" s="255"/>
      <c r="I77" s="255"/>
      <c r="J77" s="255"/>
      <c r="K77" s="255"/>
      <c r="L77" s="255"/>
    </row>
    <row r="78" spans="1:12" s="250" customFormat="1" x14ac:dyDescent="0.2">
      <c r="A78" s="329"/>
      <c r="B78" s="264"/>
      <c r="C78" s="244"/>
      <c r="D78" s="244"/>
      <c r="E78" s="255"/>
      <c r="F78" s="236"/>
      <c r="G78" s="251"/>
      <c r="H78" s="251"/>
      <c r="I78" s="255"/>
      <c r="J78" s="251"/>
      <c r="K78" s="251"/>
      <c r="L78" s="255"/>
    </row>
    <row r="79" spans="1:12" ht="24" customHeight="1" x14ac:dyDescent="0.2">
      <c r="A79" s="414"/>
      <c r="B79" s="415"/>
      <c r="C79" s="253"/>
      <c r="D79" s="253"/>
      <c r="E79" s="253"/>
      <c r="F79" s="254"/>
      <c r="G79" s="253"/>
      <c r="H79" s="253"/>
      <c r="I79" s="253"/>
      <c r="J79" s="253"/>
      <c r="K79" s="253"/>
      <c r="L79" s="253"/>
    </row>
    <row r="80" spans="1:12" ht="24" customHeight="1" x14ac:dyDescent="0.2">
      <c r="A80" s="414" t="s">
        <v>240</v>
      </c>
      <c r="B80" s="415"/>
      <c r="C80" s="253">
        <f>C75+C79</f>
        <v>0</v>
      </c>
      <c r="D80" s="253">
        <f>D75+D79</f>
        <v>0</v>
      </c>
      <c r="E80" s="253">
        <f>E75+E79</f>
        <v>0</v>
      </c>
      <c r="F80" s="254"/>
      <c r="G80" s="253">
        <f t="shared" ref="G80:L80" si="45">G75+G79</f>
        <v>0</v>
      </c>
      <c r="H80" s="253">
        <f t="shared" si="45"/>
        <v>0</v>
      </c>
      <c r="I80" s="253">
        <f t="shared" si="45"/>
        <v>0</v>
      </c>
      <c r="J80" s="253">
        <f t="shared" si="45"/>
        <v>0</v>
      </c>
      <c r="K80" s="253">
        <f t="shared" si="45"/>
        <v>0</v>
      </c>
      <c r="L80" s="253">
        <f t="shared" si="45"/>
        <v>0</v>
      </c>
    </row>
    <row r="81" spans="2:13" ht="24" customHeight="1" x14ac:dyDescent="0.2">
      <c r="G81" s="267"/>
      <c r="H81" s="267"/>
      <c r="I81" s="267"/>
      <c r="J81" s="267"/>
      <c r="K81" s="267"/>
      <c r="L81" s="267"/>
    </row>
    <row r="82" spans="2:13" ht="48" x14ac:dyDescent="0.2">
      <c r="B82" s="256"/>
      <c r="C82" s="268" t="str">
        <f t="shared" ref="C82:L82" si="46">C4</f>
        <v>Valoare fără TVA</v>
      </c>
      <c r="D82" s="268" t="str">
        <f t="shared" si="46"/>
        <v>TVA</v>
      </c>
      <c r="E82" s="268" t="str">
        <f t="shared" si="46"/>
        <v>Valoare cu TVA</v>
      </c>
      <c r="F82" s="268">
        <f t="shared" si="46"/>
        <v>0</v>
      </c>
      <c r="G82" s="268" t="str">
        <f t="shared" si="46"/>
        <v>Valoare fără TVA eligibila</v>
      </c>
      <c r="H82" s="268" t="str">
        <f t="shared" si="46"/>
        <v>TVA eligibil</v>
      </c>
      <c r="I82" s="268" t="str">
        <f t="shared" si="46"/>
        <v>Valoare cu TVA eligiblia (valoare totala eligiblia</v>
      </c>
      <c r="J82" s="268" t="str">
        <f t="shared" si="46"/>
        <v>Valoare fără TVA neeligibila</v>
      </c>
      <c r="K82" s="268" t="str">
        <f t="shared" si="46"/>
        <v>TVA neeligibil</v>
      </c>
      <c r="L82" s="268" t="str">
        <f t="shared" si="46"/>
        <v>Valoare cu TVA neeligiblia (valoare totala neeligiblia</v>
      </c>
    </row>
    <row r="83" spans="2:13" x14ac:dyDescent="0.2">
      <c r="B83" s="256"/>
      <c r="C83" s="155" t="str">
        <f>IF(C84&lt;&gt;C85,"Eroare!","")</f>
        <v/>
      </c>
      <c r="D83" s="155" t="str">
        <f t="shared" ref="D83:L83" si="47">IF(D84&lt;&gt;D85,"Eroare!","")</f>
        <v/>
      </c>
      <c r="E83" s="155" t="str">
        <f t="shared" si="47"/>
        <v/>
      </c>
      <c r="F83" s="155" t="str">
        <f t="shared" si="47"/>
        <v/>
      </c>
      <c r="G83" s="155" t="str">
        <f t="shared" si="47"/>
        <v/>
      </c>
      <c r="H83" s="155" t="str">
        <f t="shared" si="47"/>
        <v/>
      </c>
      <c r="I83" s="155" t="str">
        <f t="shared" si="47"/>
        <v/>
      </c>
      <c r="J83" s="155" t="str">
        <f t="shared" si="47"/>
        <v/>
      </c>
      <c r="K83" s="155" t="str">
        <f t="shared" si="47"/>
        <v/>
      </c>
      <c r="L83" s="155" t="str">
        <f t="shared" si="47"/>
        <v/>
      </c>
    </row>
    <row r="84" spans="2:13" x14ac:dyDescent="0.2">
      <c r="B84" s="256"/>
      <c r="C84" s="263">
        <f>C43+C45</f>
        <v>0</v>
      </c>
      <c r="D84" s="263">
        <f>D43+D45</f>
        <v>0</v>
      </c>
      <c r="E84" s="263">
        <f>E43+E45</f>
        <v>0</v>
      </c>
      <c r="F84" s="263"/>
      <c r="G84" s="263">
        <f t="shared" ref="G84:L84" si="48">G43+G45</f>
        <v>0</v>
      </c>
      <c r="H84" s="263">
        <f t="shared" si="48"/>
        <v>0</v>
      </c>
      <c r="I84" s="263">
        <f t="shared" si="48"/>
        <v>0</v>
      </c>
      <c r="J84" s="263">
        <f t="shared" si="48"/>
        <v>0</v>
      </c>
      <c r="K84" s="263">
        <f t="shared" si="48"/>
        <v>0</v>
      </c>
      <c r="L84" s="263">
        <f t="shared" si="48"/>
        <v>0</v>
      </c>
    </row>
    <row r="85" spans="2:13" x14ac:dyDescent="0.2">
      <c r="B85" s="256" t="s">
        <v>160</v>
      </c>
      <c r="C85" s="263">
        <f>SUM(C86:C109)</f>
        <v>0</v>
      </c>
      <c r="D85" s="263">
        <f t="shared" ref="D85:L85" si="49">SUM(D86:D109)</f>
        <v>0</v>
      </c>
      <c r="E85" s="263">
        <f t="shared" si="49"/>
        <v>0</v>
      </c>
      <c r="F85" s="263">
        <f t="shared" si="49"/>
        <v>0</v>
      </c>
      <c r="G85" s="263">
        <f t="shared" si="49"/>
        <v>0</v>
      </c>
      <c r="H85" s="263">
        <f t="shared" si="49"/>
        <v>0</v>
      </c>
      <c r="I85" s="263">
        <f t="shared" si="49"/>
        <v>0</v>
      </c>
      <c r="J85" s="263">
        <f t="shared" si="49"/>
        <v>0</v>
      </c>
      <c r="K85" s="263">
        <f t="shared" si="49"/>
        <v>0</v>
      </c>
      <c r="L85" s="263">
        <f t="shared" si="49"/>
        <v>0</v>
      </c>
    </row>
    <row r="86" spans="2:13" x14ac:dyDescent="0.2">
      <c r="B86" s="251"/>
      <c r="C86" s="262">
        <f>G86+J86</f>
        <v>0</v>
      </c>
      <c r="D86" s="262">
        <f t="shared" ref="D86:D92" si="50">H86+K86</f>
        <v>0</v>
      </c>
      <c r="E86" s="255">
        <f t="shared" ref="E86:E92" si="51">C86+D86</f>
        <v>0</v>
      </c>
      <c r="F86" s="241"/>
      <c r="G86" s="251">
        <v>0</v>
      </c>
      <c r="H86" s="251">
        <f t="shared" ref="H86:H109" si="52">G86*19%</f>
        <v>0</v>
      </c>
      <c r="I86" s="255">
        <f>G86+H86</f>
        <v>0</v>
      </c>
      <c r="J86" s="251">
        <v>0</v>
      </c>
      <c r="K86" s="251">
        <f t="shared" ref="K86:K109" si="53">J86*19%</f>
        <v>0</v>
      </c>
      <c r="L86" s="255">
        <f>J86+K86</f>
        <v>0</v>
      </c>
    </row>
    <row r="87" spans="2:13" x14ac:dyDescent="0.2">
      <c r="B87" s="251"/>
      <c r="C87" s="262">
        <f t="shared" ref="C87:C92" si="54">G87+J87</f>
        <v>0</v>
      </c>
      <c r="D87" s="262">
        <f t="shared" si="50"/>
        <v>0</v>
      </c>
      <c r="E87" s="255">
        <f t="shared" si="51"/>
        <v>0</v>
      </c>
      <c r="F87" s="241"/>
      <c r="G87" s="251">
        <v>0</v>
      </c>
      <c r="H87" s="251">
        <f t="shared" si="52"/>
        <v>0</v>
      </c>
      <c r="I87" s="255">
        <f t="shared" ref="I87:I92" si="55">G87+H87</f>
        <v>0</v>
      </c>
      <c r="J87" s="251">
        <v>0</v>
      </c>
      <c r="K87" s="251">
        <f t="shared" si="53"/>
        <v>0</v>
      </c>
      <c r="L87" s="255">
        <f t="shared" ref="L87:L92" si="56">J87+K87</f>
        <v>0</v>
      </c>
      <c r="M87" s="267"/>
    </row>
    <row r="88" spans="2:13" x14ac:dyDescent="0.2">
      <c r="B88" s="251"/>
      <c r="C88" s="262">
        <f t="shared" si="54"/>
        <v>0</v>
      </c>
      <c r="D88" s="262">
        <f t="shared" si="50"/>
        <v>0</v>
      </c>
      <c r="E88" s="255">
        <f t="shared" si="51"/>
        <v>0</v>
      </c>
      <c r="F88" s="241"/>
      <c r="G88" s="251">
        <v>0</v>
      </c>
      <c r="H88" s="251">
        <f t="shared" si="52"/>
        <v>0</v>
      </c>
      <c r="I88" s="255">
        <f t="shared" si="55"/>
        <v>0</v>
      </c>
      <c r="J88" s="251">
        <v>0</v>
      </c>
      <c r="K88" s="251">
        <f t="shared" si="53"/>
        <v>0</v>
      </c>
      <c r="L88" s="255">
        <f t="shared" si="56"/>
        <v>0</v>
      </c>
    </row>
    <row r="89" spans="2:13" ht="30.6" customHeight="1" x14ac:dyDescent="0.2">
      <c r="B89" s="251"/>
      <c r="C89" s="262">
        <f t="shared" si="54"/>
        <v>0</v>
      </c>
      <c r="D89" s="262">
        <f t="shared" si="50"/>
        <v>0</v>
      </c>
      <c r="E89" s="255">
        <f t="shared" si="51"/>
        <v>0</v>
      </c>
      <c r="F89" s="241"/>
      <c r="G89" s="251">
        <v>0</v>
      </c>
      <c r="H89" s="251">
        <f t="shared" si="52"/>
        <v>0</v>
      </c>
      <c r="I89" s="255">
        <f t="shared" si="55"/>
        <v>0</v>
      </c>
      <c r="J89" s="251">
        <v>0</v>
      </c>
      <c r="K89" s="251">
        <f t="shared" si="53"/>
        <v>0</v>
      </c>
      <c r="L89" s="255">
        <f t="shared" si="56"/>
        <v>0</v>
      </c>
    </row>
    <row r="90" spans="2:13" ht="40.9" customHeight="1" x14ac:dyDescent="0.2">
      <c r="B90" s="251"/>
      <c r="C90" s="262">
        <f t="shared" si="54"/>
        <v>0</v>
      </c>
      <c r="D90" s="262">
        <f t="shared" si="50"/>
        <v>0</v>
      </c>
      <c r="E90" s="255">
        <f t="shared" si="51"/>
        <v>0</v>
      </c>
      <c r="F90" s="241"/>
      <c r="G90" s="251">
        <v>0</v>
      </c>
      <c r="H90" s="251">
        <f t="shared" si="52"/>
        <v>0</v>
      </c>
      <c r="I90" s="255">
        <f t="shared" si="55"/>
        <v>0</v>
      </c>
      <c r="J90" s="251">
        <v>0</v>
      </c>
      <c r="K90" s="251">
        <f t="shared" si="53"/>
        <v>0</v>
      </c>
      <c r="L90" s="255">
        <f t="shared" si="56"/>
        <v>0</v>
      </c>
    </row>
    <row r="91" spans="2:13" x14ac:dyDescent="0.2">
      <c r="B91" s="251"/>
      <c r="C91" s="262">
        <f t="shared" si="54"/>
        <v>0</v>
      </c>
      <c r="D91" s="262">
        <f t="shared" si="50"/>
        <v>0</v>
      </c>
      <c r="E91" s="255">
        <f t="shared" si="51"/>
        <v>0</v>
      </c>
      <c r="F91" s="241"/>
      <c r="G91" s="251">
        <v>0</v>
      </c>
      <c r="H91" s="251">
        <f t="shared" si="52"/>
        <v>0</v>
      </c>
      <c r="I91" s="255">
        <f t="shared" si="55"/>
        <v>0</v>
      </c>
      <c r="J91" s="251">
        <v>0</v>
      </c>
      <c r="K91" s="251">
        <f t="shared" si="53"/>
        <v>0</v>
      </c>
      <c r="L91" s="255">
        <f t="shared" si="56"/>
        <v>0</v>
      </c>
    </row>
    <row r="92" spans="2:13" ht="22.9" customHeight="1" x14ac:dyDescent="0.2">
      <c r="B92" s="251"/>
      <c r="C92" s="262">
        <f t="shared" si="54"/>
        <v>0</v>
      </c>
      <c r="D92" s="262">
        <f t="shared" si="50"/>
        <v>0</v>
      </c>
      <c r="E92" s="255">
        <f t="shared" si="51"/>
        <v>0</v>
      </c>
      <c r="F92" s="241"/>
      <c r="G92" s="251">
        <v>0</v>
      </c>
      <c r="H92" s="251">
        <f t="shared" si="52"/>
        <v>0</v>
      </c>
      <c r="I92" s="255">
        <f t="shared" si="55"/>
        <v>0</v>
      </c>
      <c r="J92" s="251">
        <v>0</v>
      </c>
      <c r="K92" s="251">
        <f t="shared" si="53"/>
        <v>0</v>
      </c>
      <c r="L92" s="255">
        <f t="shared" si="56"/>
        <v>0</v>
      </c>
    </row>
    <row r="93" spans="2:13" x14ac:dyDescent="0.2">
      <c r="B93" s="251"/>
      <c r="C93" s="262">
        <f t="shared" ref="C93:C109" si="57">G93+J93</f>
        <v>0</v>
      </c>
      <c r="D93" s="262">
        <f t="shared" ref="D93:D109" si="58">H93+K93</f>
        <v>0</v>
      </c>
      <c r="E93" s="255">
        <f t="shared" ref="E93:E109" si="59">C93+D93</f>
        <v>0</v>
      </c>
      <c r="F93" s="241"/>
      <c r="G93" s="251">
        <v>0</v>
      </c>
      <c r="H93" s="251">
        <f t="shared" si="52"/>
        <v>0</v>
      </c>
      <c r="I93" s="255">
        <f t="shared" ref="I93:I109" si="60">G93+H93</f>
        <v>0</v>
      </c>
      <c r="J93" s="251">
        <v>0</v>
      </c>
      <c r="K93" s="251">
        <f t="shared" si="53"/>
        <v>0</v>
      </c>
      <c r="L93" s="255">
        <f t="shared" ref="L93:L109" si="61">J93+K93</f>
        <v>0</v>
      </c>
    </row>
    <row r="94" spans="2:13" x14ac:dyDescent="0.2">
      <c r="B94" s="251"/>
      <c r="C94" s="262">
        <f t="shared" si="57"/>
        <v>0</v>
      </c>
      <c r="D94" s="262">
        <f t="shared" si="58"/>
        <v>0</v>
      </c>
      <c r="E94" s="255">
        <f t="shared" si="59"/>
        <v>0</v>
      </c>
      <c r="F94" s="241"/>
      <c r="G94" s="251">
        <v>0</v>
      </c>
      <c r="H94" s="251">
        <f t="shared" si="52"/>
        <v>0</v>
      </c>
      <c r="I94" s="255">
        <f t="shared" si="60"/>
        <v>0</v>
      </c>
      <c r="J94" s="251">
        <v>0</v>
      </c>
      <c r="K94" s="251">
        <f t="shared" si="53"/>
        <v>0</v>
      </c>
      <c r="L94" s="255">
        <f t="shared" si="61"/>
        <v>0</v>
      </c>
    </row>
    <row r="95" spans="2:13" x14ac:dyDescent="0.2">
      <c r="B95" s="251"/>
      <c r="C95" s="262">
        <f t="shared" si="57"/>
        <v>0</v>
      </c>
      <c r="D95" s="262">
        <f t="shared" si="58"/>
        <v>0</v>
      </c>
      <c r="E95" s="255">
        <f t="shared" si="59"/>
        <v>0</v>
      </c>
      <c r="F95" s="241"/>
      <c r="G95" s="251">
        <v>0</v>
      </c>
      <c r="H95" s="251">
        <f t="shared" si="52"/>
        <v>0</v>
      </c>
      <c r="I95" s="255">
        <f t="shared" si="60"/>
        <v>0</v>
      </c>
      <c r="J95" s="251">
        <v>0</v>
      </c>
      <c r="K95" s="251">
        <f t="shared" si="53"/>
        <v>0</v>
      </c>
      <c r="L95" s="255">
        <f t="shared" si="61"/>
        <v>0</v>
      </c>
    </row>
    <row r="96" spans="2:13" x14ac:dyDescent="0.2">
      <c r="B96" s="251"/>
      <c r="C96" s="262">
        <f t="shared" si="57"/>
        <v>0</v>
      </c>
      <c r="D96" s="262">
        <f t="shared" si="58"/>
        <v>0</v>
      </c>
      <c r="E96" s="255">
        <f t="shared" si="59"/>
        <v>0</v>
      </c>
      <c r="F96" s="241"/>
      <c r="G96" s="251">
        <v>0</v>
      </c>
      <c r="H96" s="251">
        <f t="shared" si="52"/>
        <v>0</v>
      </c>
      <c r="I96" s="255">
        <f t="shared" si="60"/>
        <v>0</v>
      </c>
      <c r="J96" s="251">
        <v>0</v>
      </c>
      <c r="K96" s="251">
        <f t="shared" si="53"/>
        <v>0</v>
      </c>
      <c r="L96" s="255">
        <f t="shared" si="61"/>
        <v>0</v>
      </c>
    </row>
    <row r="97" spans="2:12" x14ac:dyDescent="0.2">
      <c r="B97" s="251"/>
      <c r="C97" s="262">
        <f t="shared" si="57"/>
        <v>0</v>
      </c>
      <c r="D97" s="262">
        <f t="shared" si="58"/>
        <v>0</v>
      </c>
      <c r="E97" s="255">
        <f t="shared" si="59"/>
        <v>0</v>
      </c>
      <c r="F97" s="241"/>
      <c r="G97" s="251">
        <v>0</v>
      </c>
      <c r="H97" s="251">
        <f t="shared" si="52"/>
        <v>0</v>
      </c>
      <c r="I97" s="255">
        <f t="shared" si="60"/>
        <v>0</v>
      </c>
      <c r="J97" s="251">
        <v>0</v>
      </c>
      <c r="K97" s="251">
        <f t="shared" si="53"/>
        <v>0</v>
      </c>
      <c r="L97" s="255">
        <f t="shared" si="61"/>
        <v>0</v>
      </c>
    </row>
    <row r="98" spans="2:12" x14ac:dyDescent="0.2">
      <c r="B98" s="251"/>
      <c r="C98" s="262">
        <f t="shared" si="57"/>
        <v>0</v>
      </c>
      <c r="D98" s="262">
        <f t="shared" si="58"/>
        <v>0</v>
      </c>
      <c r="E98" s="255">
        <f t="shared" si="59"/>
        <v>0</v>
      </c>
      <c r="F98" s="241"/>
      <c r="G98" s="251">
        <v>0</v>
      </c>
      <c r="H98" s="251">
        <f t="shared" si="52"/>
        <v>0</v>
      </c>
      <c r="I98" s="255">
        <f t="shared" si="60"/>
        <v>0</v>
      </c>
      <c r="J98" s="251">
        <v>0</v>
      </c>
      <c r="K98" s="251">
        <f t="shared" si="53"/>
        <v>0</v>
      </c>
      <c r="L98" s="255">
        <f t="shared" si="61"/>
        <v>0</v>
      </c>
    </row>
    <row r="99" spans="2:12" x14ac:dyDescent="0.2">
      <c r="B99" s="251"/>
      <c r="C99" s="262">
        <f t="shared" si="57"/>
        <v>0</v>
      </c>
      <c r="D99" s="262">
        <f t="shared" si="58"/>
        <v>0</v>
      </c>
      <c r="E99" s="255">
        <f t="shared" si="59"/>
        <v>0</v>
      </c>
      <c r="F99" s="241"/>
      <c r="G99" s="251">
        <v>0</v>
      </c>
      <c r="H99" s="251">
        <f t="shared" si="52"/>
        <v>0</v>
      </c>
      <c r="I99" s="255">
        <f t="shared" si="60"/>
        <v>0</v>
      </c>
      <c r="J99" s="251">
        <v>0</v>
      </c>
      <c r="K99" s="251">
        <f t="shared" si="53"/>
        <v>0</v>
      </c>
      <c r="L99" s="255">
        <f t="shared" si="61"/>
        <v>0</v>
      </c>
    </row>
    <row r="100" spans="2:12" x14ac:dyDescent="0.2">
      <c r="B100" s="251"/>
      <c r="C100" s="262">
        <f t="shared" si="57"/>
        <v>0</v>
      </c>
      <c r="D100" s="262">
        <f t="shared" si="58"/>
        <v>0</v>
      </c>
      <c r="E100" s="255">
        <f t="shared" si="59"/>
        <v>0</v>
      </c>
      <c r="F100" s="241"/>
      <c r="G100" s="251">
        <v>0</v>
      </c>
      <c r="H100" s="251">
        <f t="shared" si="52"/>
        <v>0</v>
      </c>
      <c r="I100" s="255">
        <f t="shared" si="60"/>
        <v>0</v>
      </c>
      <c r="J100" s="251">
        <v>0</v>
      </c>
      <c r="K100" s="251">
        <f t="shared" si="53"/>
        <v>0</v>
      </c>
      <c r="L100" s="255">
        <f t="shared" si="61"/>
        <v>0</v>
      </c>
    </row>
    <row r="101" spans="2:12" x14ac:dyDescent="0.2">
      <c r="B101" s="251"/>
      <c r="C101" s="262">
        <f t="shared" si="57"/>
        <v>0</v>
      </c>
      <c r="D101" s="262">
        <f t="shared" si="58"/>
        <v>0</v>
      </c>
      <c r="E101" s="255">
        <f t="shared" si="59"/>
        <v>0</v>
      </c>
      <c r="F101" s="241"/>
      <c r="G101" s="251">
        <v>0</v>
      </c>
      <c r="H101" s="251">
        <f t="shared" si="52"/>
        <v>0</v>
      </c>
      <c r="I101" s="255">
        <f t="shared" si="60"/>
        <v>0</v>
      </c>
      <c r="J101" s="251">
        <v>0</v>
      </c>
      <c r="K101" s="251">
        <f t="shared" si="53"/>
        <v>0</v>
      </c>
      <c r="L101" s="255">
        <f t="shared" si="61"/>
        <v>0</v>
      </c>
    </row>
    <row r="102" spans="2:12" x14ac:dyDescent="0.2">
      <c r="B102" s="251"/>
      <c r="C102" s="262">
        <f t="shared" si="57"/>
        <v>0</v>
      </c>
      <c r="D102" s="262">
        <f t="shared" si="58"/>
        <v>0</v>
      </c>
      <c r="E102" s="255">
        <f t="shared" si="59"/>
        <v>0</v>
      </c>
      <c r="F102" s="241"/>
      <c r="G102" s="251">
        <v>0</v>
      </c>
      <c r="H102" s="251">
        <f t="shared" si="52"/>
        <v>0</v>
      </c>
      <c r="I102" s="255">
        <f t="shared" si="60"/>
        <v>0</v>
      </c>
      <c r="J102" s="251">
        <v>0</v>
      </c>
      <c r="K102" s="251">
        <f t="shared" si="53"/>
        <v>0</v>
      </c>
      <c r="L102" s="255">
        <f t="shared" si="61"/>
        <v>0</v>
      </c>
    </row>
    <row r="103" spans="2:12" x14ac:dyDescent="0.2">
      <c r="B103" s="251"/>
      <c r="C103" s="262">
        <f t="shared" si="57"/>
        <v>0</v>
      </c>
      <c r="D103" s="262">
        <f t="shared" si="58"/>
        <v>0</v>
      </c>
      <c r="E103" s="255">
        <f t="shared" si="59"/>
        <v>0</v>
      </c>
      <c r="F103" s="241"/>
      <c r="G103" s="251">
        <v>0</v>
      </c>
      <c r="H103" s="251">
        <f t="shared" si="52"/>
        <v>0</v>
      </c>
      <c r="I103" s="255">
        <f t="shared" si="60"/>
        <v>0</v>
      </c>
      <c r="J103" s="251">
        <v>0</v>
      </c>
      <c r="K103" s="251">
        <f t="shared" si="53"/>
        <v>0</v>
      </c>
      <c r="L103" s="255">
        <f t="shared" si="61"/>
        <v>0</v>
      </c>
    </row>
    <row r="104" spans="2:12" x14ac:dyDescent="0.2">
      <c r="B104" s="251"/>
      <c r="C104" s="262">
        <f t="shared" si="57"/>
        <v>0</v>
      </c>
      <c r="D104" s="262">
        <f t="shared" si="58"/>
        <v>0</v>
      </c>
      <c r="E104" s="255">
        <f t="shared" si="59"/>
        <v>0</v>
      </c>
      <c r="F104" s="241"/>
      <c r="G104" s="251">
        <v>0</v>
      </c>
      <c r="H104" s="251">
        <f t="shared" si="52"/>
        <v>0</v>
      </c>
      <c r="I104" s="255">
        <f t="shared" si="60"/>
        <v>0</v>
      </c>
      <c r="J104" s="251">
        <v>0</v>
      </c>
      <c r="K104" s="251">
        <f t="shared" si="53"/>
        <v>0</v>
      </c>
      <c r="L104" s="255">
        <f t="shared" si="61"/>
        <v>0</v>
      </c>
    </row>
    <row r="105" spans="2:12" x14ac:dyDescent="0.2">
      <c r="B105" s="251"/>
      <c r="C105" s="262">
        <f t="shared" si="57"/>
        <v>0</v>
      </c>
      <c r="D105" s="262">
        <f t="shared" si="58"/>
        <v>0</v>
      </c>
      <c r="E105" s="255">
        <f t="shared" si="59"/>
        <v>0</v>
      </c>
      <c r="F105" s="241"/>
      <c r="G105" s="251">
        <v>0</v>
      </c>
      <c r="H105" s="251">
        <f t="shared" si="52"/>
        <v>0</v>
      </c>
      <c r="I105" s="255">
        <f t="shared" si="60"/>
        <v>0</v>
      </c>
      <c r="J105" s="251">
        <v>0</v>
      </c>
      <c r="K105" s="251">
        <f t="shared" si="53"/>
        <v>0</v>
      </c>
      <c r="L105" s="255">
        <f t="shared" si="61"/>
        <v>0</v>
      </c>
    </row>
    <row r="106" spans="2:12" x14ac:dyDescent="0.2">
      <c r="B106" s="251"/>
      <c r="C106" s="262">
        <f t="shared" si="57"/>
        <v>0</v>
      </c>
      <c r="D106" s="262">
        <f t="shared" si="58"/>
        <v>0</v>
      </c>
      <c r="E106" s="255">
        <f t="shared" si="59"/>
        <v>0</v>
      </c>
      <c r="F106" s="241"/>
      <c r="G106" s="251">
        <v>0</v>
      </c>
      <c r="H106" s="251">
        <f t="shared" si="52"/>
        <v>0</v>
      </c>
      <c r="I106" s="255">
        <f t="shared" si="60"/>
        <v>0</v>
      </c>
      <c r="J106" s="251">
        <v>0</v>
      </c>
      <c r="K106" s="251">
        <f t="shared" si="53"/>
        <v>0</v>
      </c>
      <c r="L106" s="255">
        <f t="shared" si="61"/>
        <v>0</v>
      </c>
    </row>
    <row r="107" spans="2:12" x14ac:dyDescent="0.2">
      <c r="B107" s="251"/>
      <c r="C107" s="262">
        <f t="shared" si="57"/>
        <v>0</v>
      </c>
      <c r="D107" s="262">
        <f t="shared" si="58"/>
        <v>0</v>
      </c>
      <c r="E107" s="255">
        <f t="shared" si="59"/>
        <v>0</v>
      </c>
      <c r="F107" s="241"/>
      <c r="G107" s="251">
        <v>0</v>
      </c>
      <c r="H107" s="251">
        <f t="shared" si="52"/>
        <v>0</v>
      </c>
      <c r="I107" s="255">
        <f t="shared" si="60"/>
        <v>0</v>
      </c>
      <c r="J107" s="251">
        <v>0</v>
      </c>
      <c r="K107" s="251">
        <f t="shared" si="53"/>
        <v>0</v>
      </c>
      <c r="L107" s="255">
        <f t="shared" si="61"/>
        <v>0</v>
      </c>
    </row>
    <row r="108" spans="2:12" x14ac:dyDescent="0.2">
      <c r="B108" s="251"/>
      <c r="C108" s="262">
        <f t="shared" si="57"/>
        <v>0</v>
      </c>
      <c r="D108" s="262">
        <f t="shared" si="58"/>
        <v>0</v>
      </c>
      <c r="E108" s="255">
        <f t="shared" si="59"/>
        <v>0</v>
      </c>
      <c r="F108" s="241"/>
      <c r="G108" s="251">
        <v>0</v>
      </c>
      <c r="H108" s="251">
        <f t="shared" si="52"/>
        <v>0</v>
      </c>
      <c r="I108" s="255">
        <f t="shared" si="60"/>
        <v>0</v>
      </c>
      <c r="J108" s="251">
        <v>0</v>
      </c>
      <c r="K108" s="251">
        <f t="shared" si="53"/>
        <v>0</v>
      </c>
      <c r="L108" s="255">
        <f t="shared" si="61"/>
        <v>0</v>
      </c>
    </row>
    <row r="109" spans="2:12" x14ac:dyDescent="0.2">
      <c r="B109" s="251"/>
      <c r="C109" s="262">
        <f t="shared" si="57"/>
        <v>0</v>
      </c>
      <c r="D109" s="262">
        <f t="shared" si="58"/>
        <v>0</v>
      </c>
      <c r="E109" s="255">
        <f t="shared" si="59"/>
        <v>0</v>
      </c>
      <c r="F109" s="241"/>
      <c r="G109" s="251">
        <v>0</v>
      </c>
      <c r="H109" s="251">
        <f t="shared" si="52"/>
        <v>0</v>
      </c>
      <c r="I109" s="255">
        <f t="shared" si="60"/>
        <v>0</v>
      </c>
      <c r="J109" s="251">
        <v>0</v>
      </c>
      <c r="K109" s="251">
        <f t="shared" si="53"/>
        <v>0</v>
      </c>
      <c r="L109" s="255">
        <f t="shared" si="61"/>
        <v>0</v>
      </c>
    </row>
    <row r="110" spans="2:12" x14ac:dyDescent="0.2">
      <c r="G110" s="267"/>
      <c r="H110" s="267"/>
      <c r="I110" s="267"/>
      <c r="J110" s="267"/>
      <c r="K110" s="267"/>
      <c r="L110" s="267"/>
    </row>
    <row r="111" spans="2:12" x14ac:dyDescent="0.2">
      <c r="G111" s="267"/>
      <c r="H111" s="267"/>
      <c r="I111" s="267"/>
      <c r="J111" s="267"/>
      <c r="K111" s="267"/>
      <c r="L111" s="267"/>
    </row>
    <row r="112" spans="2:12" x14ac:dyDescent="0.2">
      <c r="G112" s="267"/>
      <c r="H112" s="267"/>
      <c r="I112" s="267"/>
      <c r="J112" s="267"/>
      <c r="K112" s="267"/>
      <c r="L112" s="267"/>
    </row>
    <row r="113" spans="7:12" x14ac:dyDescent="0.2">
      <c r="G113" s="267"/>
      <c r="H113" s="267"/>
      <c r="I113" s="267"/>
      <c r="J113" s="267"/>
      <c r="K113" s="267"/>
      <c r="L113" s="267"/>
    </row>
    <row r="114" spans="7:12" x14ac:dyDescent="0.2">
      <c r="G114" s="267"/>
      <c r="H114" s="267"/>
      <c r="I114" s="267"/>
      <c r="J114" s="267"/>
      <c r="K114" s="267"/>
      <c r="L114" s="267"/>
    </row>
    <row r="115" spans="7:12" x14ac:dyDescent="0.2">
      <c r="G115" s="267"/>
      <c r="H115" s="267"/>
      <c r="I115" s="267"/>
      <c r="J115" s="267"/>
      <c r="K115" s="267"/>
      <c r="L115" s="267"/>
    </row>
    <row r="116" spans="7:12" x14ac:dyDescent="0.2">
      <c r="G116" s="267"/>
      <c r="H116" s="267"/>
      <c r="I116" s="267"/>
      <c r="J116" s="267"/>
      <c r="K116" s="267"/>
      <c r="L116" s="267"/>
    </row>
    <row r="117" spans="7:12" x14ac:dyDescent="0.2">
      <c r="G117" s="267"/>
      <c r="H117" s="267"/>
      <c r="I117" s="267"/>
      <c r="J117" s="267"/>
      <c r="K117" s="267"/>
      <c r="L117" s="267"/>
    </row>
  </sheetData>
  <mergeCells count="22">
    <mergeCell ref="A1:L1"/>
    <mergeCell ref="A15:B15"/>
    <mergeCell ref="A16:E16"/>
    <mergeCell ref="A41:B41"/>
    <mergeCell ref="A42:E42"/>
    <mergeCell ref="A3:L3"/>
    <mergeCell ref="A2:L2"/>
    <mergeCell ref="A4:A5"/>
    <mergeCell ref="B4:B5"/>
    <mergeCell ref="A7:E7"/>
    <mergeCell ref="A12:B12"/>
    <mergeCell ref="A13:E13"/>
    <mergeCell ref="A79:B79"/>
    <mergeCell ref="A80:B80"/>
    <mergeCell ref="A70:B70"/>
    <mergeCell ref="A71:E71"/>
    <mergeCell ref="A55:B55"/>
    <mergeCell ref="A75:B75"/>
    <mergeCell ref="A77:E77"/>
    <mergeCell ref="A76:B76"/>
    <mergeCell ref="A74:B74"/>
    <mergeCell ref="A56:E56"/>
  </mergeCells>
  <phoneticPr fontId="14"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O65"/>
  <sheetViews>
    <sheetView showGridLines="0" topLeftCell="A25" zoomScaleNormal="100" workbookViewId="0">
      <selection activeCell="B35" sqref="B35"/>
    </sheetView>
  </sheetViews>
  <sheetFormatPr defaultColWidth="9.28515625" defaultRowHeight="12" x14ac:dyDescent="0.2"/>
  <cols>
    <col min="1" max="1" width="6.7109375" style="214" customWidth="1"/>
    <col min="2" max="2" width="36.7109375" style="19" customWidth="1"/>
    <col min="3" max="3" width="12.7109375" style="20" customWidth="1"/>
    <col min="4" max="4" width="13.28515625" style="20" customWidth="1"/>
    <col min="5" max="9" width="12.7109375" style="20" customWidth="1"/>
    <col min="10" max="10" width="19.42578125" style="7" customWidth="1"/>
    <col min="11" max="11" width="31.28515625" style="7" customWidth="1"/>
    <col min="12" max="12" width="40.7109375" style="19" customWidth="1"/>
    <col min="13" max="13" width="11.5703125" style="7" customWidth="1"/>
    <col min="14" max="14" width="11.28515625" style="7" customWidth="1"/>
    <col min="15" max="16384" width="9.28515625" style="7"/>
  </cols>
  <sheetData>
    <row r="1" spans="1:12" x14ac:dyDescent="0.2">
      <c r="A1" s="440" t="s">
        <v>280</v>
      </c>
      <c r="B1" s="440"/>
      <c r="C1" s="440"/>
      <c r="D1" s="440"/>
      <c r="E1" s="440"/>
      <c r="F1" s="440"/>
      <c r="G1" s="440"/>
      <c r="H1" s="440"/>
      <c r="I1" s="440"/>
    </row>
    <row r="2" spans="1:12" x14ac:dyDescent="0.2">
      <c r="A2" s="205"/>
      <c r="B2" s="9"/>
      <c r="C2" s="10"/>
      <c r="D2" s="10"/>
      <c r="E2" s="10"/>
      <c r="F2" s="10"/>
      <c r="G2" s="10"/>
      <c r="H2" s="10"/>
      <c r="I2" s="10"/>
    </row>
    <row r="3" spans="1:12" x14ac:dyDescent="0.2">
      <c r="A3" s="448" t="s">
        <v>3</v>
      </c>
      <c r="B3" s="446" t="s">
        <v>4</v>
      </c>
      <c r="C3" s="441" t="s">
        <v>5</v>
      </c>
      <c r="D3" s="441"/>
      <c r="E3" s="444" t="s">
        <v>41</v>
      </c>
      <c r="F3" s="441" t="s">
        <v>6</v>
      </c>
      <c r="G3" s="441"/>
      <c r="H3" s="444" t="s">
        <v>42</v>
      </c>
      <c r="I3" s="444" t="s">
        <v>0</v>
      </c>
      <c r="J3" s="28"/>
      <c r="K3" s="28" t="s">
        <v>448</v>
      </c>
      <c r="L3" s="19" t="s">
        <v>147</v>
      </c>
    </row>
    <row r="4" spans="1:12" ht="96" x14ac:dyDescent="0.2">
      <c r="A4" s="449"/>
      <c r="B4" s="447"/>
      <c r="C4" s="11" t="s">
        <v>61</v>
      </c>
      <c r="D4" s="11" t="s">
        <v>281</v>
      </c>
      <c r="E4" s="445"/>
      <c r="F4" s="11" t="s">
        <v>62</v>
      </c>
      <c r="G4" s="11" t="s">
        <v>63</v>
      </c>
      <c r="H4" s="445"/>
      <c r="I4" s="445"/>
      <c r="J4" s="11" t="s">
        <v>123</v>
      </c>
      <c r="K4" s="11" t="s">
        <v>124</v>
      </c>
    </row>
    <row r="5" spans="1:12" x14ac:dyDescent="0.2">
      <c r="A5" s="206" t="s">
        <v>31</v>
      </c>
      <c r="B5" s="442" t="s">
        <v>282</v>
      </c>
      <c r="C5" s="443"/>
      <c r="D5" s="443"/>
      <c r="E5" s="443"/>
      <c r="F5" s="443"/>
      <c r="G5" s="443"/>
      <c r="H5" s="443"/>
      <c r="I5" s="443"/>
      <c r="J5" s="29"/>
      <c r="K5" s="29"/>
    </row>
    <row r="6" spans="1:12" ht="18" customHeight="1" x14ac:dyDescent="0.2">
      <c r="A6" s="206" t="s">
        <v>103</v>
      </c>
      <c r="B6" s="12" t="str">
        <f>'3- Calcule buget'!B8</f>
        <v>Obţinerea terenului</v>
      </c>
      <c r="C6" s="14">
        <f>'3- Calcule buget'!G8</f>
        <v>0</v>
      </c>
      <c r="D6" s="14">
        <f>'3- Calcule buget'!H8</f>
        <v>0</v>
      </c>
      <c r="E6" s="14">
        <f>'3- Calcule buget'!I8</f>
        <v>0</v>
      </c>
      <c r="F6" s="14">
        <f>'3- Calcule buget'!J8</f>
        <v>0</v>
      </c>
      <c r="G6" s="14">
        <f>'3- Calcule buget'!K8</f>
        <v>0</v>
      </c>
      <c r="H6" s="14">
        <f>'3- Calcule buget'!L8</f>
        <v>0</v>
      </c>
      <c r="I6" s="14">
        <f>E6+H6</f>
        <v>0</v>
      </c>
      <c r="J6" s="341" t="s">
        <v>442</v>
      </c>
      <c r="K6" s="341" t="s">
        <v>443</v>
      </c>
      <c r="L6" s="345" t="str">
        <f>IF(E6&gt;SUM(C52*10%),"!!! Cheltuiala depaseste 10% din valoarea totala eligibila a proiectului","")</f>
        <v/>
      </c>
    </row>
    <row r="7" spans="1:12" x14ac:dyDescent="0.2">
      <c r="A7" s="206" t="s">
        <v>285</v>
      </c>
      <c r="B7" s="12" t="str">
        <f>'3- Calcule buget'!B9</f>
        <v>Amenajarea terenului</v>
      </c>
      <c r="C7" s="14">
        <f>'3- Calcule buget'!G9+'3- Calcule buget'!G11</f>
        <v>0</v>
      </c>
      <c r="D7" s="14">
        <f>'3- Calcule buget'!H9+'3- Calcule buget'!H11</f>
        <v>0</v>
      </c>
      <c r="E7" s="14">
        <f>'3- Calcule buget'!I9+'3- Calcule buget'!I11</f>
        <v>0</v>
      </c>
      <c r="F7" s="14">
        <f>'3- Calcule buget'!J9+'3- Calcule buget'!J11</f>
        <v>0</v>
      </c>
      <c r="G7" s="14">
        <f>'3- Calcule buget'!K9+'3- Calcule buget'!K11</f>
        <v>0</v>
      </c>
      <c r="H7" s="14">
        <f>'3- Calcule buget'!L9+'3- Calcule buget'!L11</f>
        <v>0</v>
      </c>
      <c r="I7" s="14">
        <f>E7+H7</f>
        <v>0</v>
      </c>
      <c r="J7" s="341" t="s">
        <v>302</v>
      </c>
      <c r="K7" s="341" t="s">
        <v>303</v>
      </c>
    </row>
    <row r="8" spans="1:12" ht="36" x14ac:dyDescent="0.2">
      <c r="A8" s="206" t="s">
        <v>78</v>
      </c>
      <c r="B8" s="12" t="str">
        <f>'3- Calcule buget'!B10</f>
        <v>Amenajări pentru protecţia mediului şi aducerea terenului la starea iniţială</v>
      </c>
      <c r="C8" s="14">
        <f>'3- Calcule buget'!G10</f>
        <v>0</v>
      </c>
      <c r="D8" s="14">
        <f>'3- Calcule buget'!H10</f>
        <v>0</v>
      </c>
      <c r="E8" s="14">
        <f>'3- Calcule buget'!I10</f>
        <v>0</v>
      </c>
      <c r="F8" s="14">
        <f>'3- Calcule buget'!J10</f>
        <v>0</v>
      </c>
      <c r="G8" s="14">
        <f>'3- Calcule buget'!K10</f>
        <v>0</v>
      </c>
      <c r="H8" s="14">
        <f>'3- Calcule buget'!L10</f>
        <v>0</v>
      </c>
      <c r="I8" s="14">
        <f>E8+H8</f>
        <v>0</v>
      </c>
      <c r="J8" s="341" t="s">
        <v>302</v>
      </c>
      <c r="K8" s="341" t="s">
        <v>304</v>
      </c>
    </row>
    <row r="9" spans="1:12" ht="24" x14ac:dyDescent="0.2">
      <c r="A9" s="206" t="s">
        <v>105</v>
      </c>
      <c r="B9" s="12" t="str">
        <f>'3- Calcule buget'!B11</f>
        <v>Cheltuieli pentru relocarea/protecţia utilităţilor</v>
      </c>
      <c r="C9" s="14">
        <f>'3- Calcule buget'!G11</f>
        <v>0</v>
      </c>
      <c r="D9" s="14">
        <f>'3- Calcule buget'!H11</f>
        <v>0</v>
      </c>
      <c r="E9" s="14">
        <f>'3- Calcule buget'!I11</f>
        <v>0</v>
      </c>
      <c r="F9" s="14">
        <f>'3- Calcule buget'!J11</f>
        <v>0</v>
      </c>
      <c r="G9" s="14">
        <f>'3- Calcule buget'!K11</f>
        <v>0</v>
      </c>
      <c r="H9" s="14">
        <f>'3- Calcule buget'!L11</f>
        <v>0</v>
      </c>
      <c r="I9" s="14">
        <f>E9+H9</f>
        <v>0</v>
      </c>
      <c r="J9" s="341" t="s">
        <v>302</v>
      </c>
      <c r="K9" s="341" t="s">
        <v>305</v>
      </c>
    </row>
    <row r="10" spans="1:12" s="8" customFormat="1" x14ac:dyDescent="0.2">
      <c r="A10" s="207"/>
      <c r="B10" s="22" t="s">
        <v>10</v>
      </c>
      <c r="C10" s="23">
        <f t="shared" ref="C10:I10" si="0">SUM(C6:C9)</f>
        <v>0</v>
      </c>
      <c r="D10" s="23">
        <f t="shared" si="0"/>
        <v>0</v>
      </c>
      <c r="E10" s="23">
        <f t="shared" si="0"/>
        <v>0</v>
      </c>
      <c r="F10" s="23">
        <f t="shared" si="0"/>
        <v>0</v>
      </c>
      <c r="G10" s="23">
        <f t="shared" si="0"/>
        <v>0</v>
      </c>
      <c r="H10" s="23">
        <f t="shared" si="0"/>
        <v>0</v>
      </c>
      <c r="I10" s="23">
        <f t="shared" si="0"/>
        <v>0</v>
      </c>
      <c r="J10" s="30"/>
      <c r="K10" s="30"/>
      <c r="L10" s="21"/>
    </row>
    <row r="11" spans="1:12" x14ac:dyDescent="0.2">
      <c r="A11" s="206" t="s">
        <v>32</v>
      </c>
      <c r="B11" s="426" t="s">
        <v>125</v>
      </c>
      <c r="C11" s="427"/>
      <c r="D11" s="427"/>
      <c r="E11" s="427"/>
      <c r="F11" s="427"/>
      <c r="G11" s="427"/>
      <c r="H11" s="427"/>
      <c r="I11" s="427"/>
      <c r="J11" s="29"/>
      <c r="K11" s="29"/>
    </row>
    <row r="12" spans="1:12" ht="36" x14ac:dyDescent="0.2">
      <c r="A12" s="208" t="s">
        <v>11</v>
      </c>
      <c r="B12" s="6" t="str">
        <f>'3- Calcule buget'!B14</f>
        <v>Cheltuieli pentru asigurarea utilităţilor necesare obiectivului de investiţii</v>
      </c>
      <c r="C12" s="14">
        <f>'3- Calcule buget'!G14</f>
        <v>0</v>
      </c>
      <c r="D12" s="14">
        <f>'3- Calcule buget'!H14</f>
        <v>0</v>
      </c>
      <c r="E12" s="14">
        <f>'3- Calcule buget'!I14</f>
        <v>0</v>
      </c>
      <c r="F12" s="14">
        <f>'3- Calcule buget'!J14</f>
        <v>0</v>
      </c>
      <c r="G12" s="14">
        <f>'3- Calcule buget'!K14</f>
        <v>0</v>
      </c>
      <c r="H12" s="14">
        <f>'3- Calcule buget'!L14</f>
        <v>0</v>
      </c>
      <c r="I12" s="14">
        <f>E12+H12</f>
        <v>0</v>
      </c>
      <c r="J12" s="341" t="s">
        <v>302</v>
      </c>
      <c r="K12" s="215" t="s">
        <v>339</v>
      </c>
      <c r="L12" s="355" t="str">
        <f>IF((E26+E42+E12)&gt;SUM(C52*15%),"!!! Cheltuiala depaseste 15% din valoarea totala eligibila","")</f>
        <v/>
      </c>
    </row>
    <row r="13" spans="1:12" s="8" customFormat="1" x14ac:dyDescent="0.2">
      <c r="A13" s="207"/>
      <c r="B13" s="22" t="s">
        <v>12</v>
      </c>
      <c r="C13" s="23">
        <f>SUM(C12:C12)</f>
        <v>0</v>
      </c>
      <c r="D13" s="23">
        <f>SUM(D12:D12)</f>
        <v>0</v>
      </c>
      <c r="E13" s="23">
        <f>C13+D13</f>
        <v>0</v>
      </c>
      <c r="F13" s="23">
        <f>SUM(F12:F12)</f>
        <v>0</v>
      </c>
      <c r="G13" s="23">
        <f>SUM(G12:G12)</f>
        <v>0</v>
      </c>
      <c r="H13" s="23">
        <f>F13+G13</f>
        <v>0</v>
      </c>
      <c r="I13" s="23">
        <f>E13+H13</f>
        <v>0</v>
      </c>
      <c r="J13" s="30"/>
      <c r="K13" s="30"/>
      <c r="L13" s="21"/>
    </row>
    <row r="14" spans="1:12" x14ac:dyDescent="0.2">
      <c r="A14" s="206" t="s">
        <v>33</v>
      </c>
      <c r="B14" s="426" t="s">
        <v>34</v>
      </c>
      <c r="C14" s="427"/>
      <c r="D14" s="427"/>
      <c r="E14" s="427"/>
      <c r="F14" s="427"/>
      <c r="G14" s="427"/>
      <c r="H14" s="427"/>
      <c r="I14" s="427"/>
      <c r="J14" s="29"/>
      <c r="K14" s="29"/>
    </row>
    <row r="15" spans="1:12" x14ac:dyDescent="0.2">
      <c r="A15" s="209" t="str">
        <f>'3- Calcule buget'!A17</f>
        <v>3.1.</v>
      </c>
      <c r="B15" s="6" t="str">
        <f>'3- Calcule buget'!B17</f>
        <v>Studii</v>
      </c>
      <c r="C15" s="14">
        <f>'3- Calcule buget'!G17</f>
        <v>0</v>
      </c>
      <c r="D15" s="14">
        <f>'3- Calcule buget'!H17</f>
        <v>0</v>
      </c>
      <c r="E15" s="14">
        <f>'3- Calcule buget'!I17</f>
        <v>0</v>
      </c>
      <c r="F15" s="14">
        <f>'3- Calcule buget'!J17</f>
        <v>0</v>
      </c>
      <c r="G15" s="14">
        <f>'3- Calcule buget'!K17</f>
        <v>0</v>
      </c>
      <c r="H15" s="14">
        <f>'3- Calcule buget'!L17</f>
        <v>0</v>
      </c>
      <c r="I15" s="14">
        <f t="shared" ref="I15:I20" si="1">E15+H15</f>
        <v>0</v>
      </c>
      <c r="J15" s="341" t="s">
        <v>307</v>
      </c>
      <c r="K15" s="341" t="s">
        <v>308</v>
      </c>
    </row>
    <row r="16" spans="1:12" ht="34.5" customHeight="1" x14ac:dyDescent="0.2">
      <c r="A16" s="209" t="str">
        <f>'3- Calcule buget'!A21</f>
        <v xml:space="preserve">3.2. </v>
      </c>
      <c r="B16" s="6" t="str">
        <f>'3- Calcule buget'!B21</f>
        <v>Documentaţii-suport şi cheltuieli pentru obţinerea de avize, acorduri şi autorizaţii</v>
      </c>
      <c r="C16" s="14">
        <f>'3- Calcule buget'!G21</f>
        <v>0</v>
      </c>
      <c r="D16" s="14">
        <f>'3- Calcule buget'!H21</f>
        <v>0</v>
      </c>
      <c r="E16" s="14">
        <f>'3- Calcule buget'!I21</f>
        <v>0</v>
      </c>
      <c r="F16" s="14">
        <f>'3- Calcule buget'!J21</f>
        <v>0</v>
      </c>
      <c r="G16" s="14">
        <f>'3- Calcule buget'!K21</f>
        <v>0</v>
      </c>
      <c r="H16" s="14">
        <f>'3- Calcule buget'!L21</f>
        <v>0</v>
      </c>
      <c r="I16" s="14">
        <f t="shared" si="1"/>
        <v>0</v>
      </c>
      <c r="J16" s="341" t="s">
        <v>307</v>
      </c>
      <c r="K16" s="341" t="s">
        <v>309</v>
      </c>
    </row>
    <row r="17" spans="1:13" ht="17.25" customHeight="1" x14ac:dyDescent="0.2">
      <c r="A17" s="209" t="str">
        <f>'3- Calcule buget'!A22</f>
        <v>3.3.</v>
      </c>
      <c r="B17" s="6" t="str">
        <f>'3- Calcule buget'!B22</f>
        <v xml:space="preserve">Expertizare tehnică                       </v>
      </c>
      <c r="C17" s="14">
        <f>'3- Calcule buget'!G22</f>
        <v>0</v>
      </c>
      <c r="D17" s="14">
        <f>'3- Calcule buget'!H22</f>
        <v>0</v>
      </c>
      <c r="E17" s="14">
        <f>'3- Calcule buget'!I22</f>
        <v>0</v>
      </c>
      <c r="F17" s="14">
        <f>'3- Calcule buget'!J22</f>
        <v>0</v>
      </c>
      <c r="G17" s="14">
        <f>'3- Calcule buget'!K22</f>
        <v>0</v>
      </c>
      <c r="H17" s="14">
        <f>'3- Calcule buget'!L22</f>
        <v>0</v>
      </c>
      <c r="I17" s="14">
        <f t="shared" si="1"/>
        <v>0</v>
      </c>
      <c r="J17" s="341" t="s">
        <v>307</v>
      </c>
      <c r="K17" s="29" t="s">
        <v>345</v>
      </c>
    </row>
    <row r="18" spans="1:13" ht="192" x14ac:dyDescent="0.2">
      <c r="A18" s="209" t="s">
        <v>208</v>
      </c>
      <c r="B18" s="6" t="str">
        <f>'3- Calcule buget'!B23</f>
        <v>Proiectare</v>
      </c>
      <c r="C18" s="14">
        <f>'3- Calcule buget'!G22+'3- Calcule buget'!G23</f>
        <v>0</v>
      </c>
      <c r="D18" s="14">
        <f>'3- Calcule buget'!H22+'3- Calcule buget'!H23</f>
        <v>0</v>
      </c>
      <c r="E18" s="14">
        <f>'3- Calcule buget'!I22+'3- Calcule buget'!I23</f>
        <v>0</v>
      </c>
      <c r="F18" s="14">
        <f>'3- Calcule buget'!J22+'3- Calcule buget'!J23</f>
        <v>0</v>
      </c>
      <c r="G18" s="14">
        <f>'3- Calcule buget'!K22+'3- Calcule buget'!K23</f>
        <v>0</v>
      </c>
      <c r="H18" s="14">
        <f>'3- Calcule buget'!L22+'3- Calcule buget'!L23</f>
        <v>0</v>
      </c>
      <c r="I18" s="14">
        <f t="shared" si="1"/>
        <v>0</v>
      </c>
      <c r="J18" s="341" t="s">
        <v>307</v>
      </c>
      <c r="K18" s="342" t="s">
        <v>444</v>
      </c>
    </row>
    <row r="19" spans="1:13" ht="48" x14ac:dyDescent="0.2">
      <c r="A19" s="209" t="s">
        <v>209</v>
      </c>
      <c r="B19" s="6" t="str">
        <f>'3- Calcule buget'!B31</f>
        <v>Consultanţă</v>
      </c>
      <c r="C19" s="14">
        <f>'3- Calcule buget'!G30+'3- Calcule buget'!G31</f>
        <v>0</v>
      </c>
      <c r="D19" s="14">
        <f>'3- Calcule buget'!H30+'3- Calcule buget'!H31</f>
        <v>0</v>
      </c>
      <c r="E19" s="14">
        <f>'3- Calcule buget'!I30+'3- Calcule buget'!I31</f>
        <v>0</v>
      </c>
      <c r="F19" s="14">
        <f>'3- Calcule buget'!J30+'3- Calcule buget'!J31</f>
        <v>0</v>
      </c>
      <c r="G19" s="14">
        <f>'3- Calcule buget'!K30+'3- Calcule buget'!K31</f>
        <v>0</v>
      </c>
      <c r="H19" s="14">
        <f>'3- Calcule buget'!L30+'3- Calcule buget'!L31</f>
        <v>0</v>
      </c>
      <c r="I19" s="14">
        <f t="shared" si="1"/>
        <v>0</v>
      </c>
      <c r="J19" s="341" t="s">
        <v>307</v>
      </c>
      <c r="K19" s="342" t="s">
        <v>310</v>
      </c>
    </row>
    <row r="20" spans="1:13" ht="84" x14ac:dyDescent="0.2">
      <c r="A20" s="209" t="s">
        <v>217</v>
      </c>
      <c r="B20" s="6" t="str">
        <f>'3- Calcule buget'!B35</f>
        <v>Asistenţă tehnică</v>
      </c>
      <c r="C20" s="14">
        <f>'3- Calcule buget'!G35</f>
        <v>0</v>
      </c>
      <c r="D20" s="14">
        <f>'3- Calcule buget'!H35</f>
        <v>0</v>
      </c>
      <c r="E20" s="14">
        <f>'3- Calcule buget'!I35</f>
        <v>0</v>
      </c>
      <c r="F20" s="14">
        <f>'3- Calcule buget'!J35</f>
        <v>0</v>
      </c>
      <c r="G20" s="14">
        <f>'3- Calcule buget'!K35</f>
        <v>0</v>
      </c>
      <c r="H20" s="14">
        <f>'3- Calcule buget'!L35</f>
        <v>0</v>
      </c>
      <c r="I20" s="14">
        <f t="shared" si="1"/>
        <v>0</v>
      </c>
      <c r="J20" s="341" t="s">
        <v>307</v>
      </c>
      <c r="K20" s="342" t="s">
        <v>527</v>
      </c>
    </row>
    <row r="21" spans="1:13" s="8" customFormat="1" x14ac:dyDescent="0.2">
      <c r="A21" s="207"/>
      <c r="B21" s="22" t="s">
        <v>220</v>
      </c>
      <c r="C21" s="23">
        <f t="shared" ref="C21:I21" si="2">SUM(C15:C20)</f>
        <v>0</v>
      </c>
      <c r="D21" s="23">
        <f t="shared" si="2"/>
        <v>0</v>
      </c>
      <c r="E21" s="23">
        <f t="shared" si="2"/>
        <v>0</v>
      </c>
      <c r="F21" s="23">
        <f t="shared" si="2"/>
        <v>0</v>
      </c>
      <c r="G21" s="23">
        <f t="shared" si="2"/>
        <v>0</v>
      </c>
      <c r="H21" s="23">
        <f t="shared" si="2"/>
        <v>0</v>
      </c>
      <c r="I21" s="23">
        <f t="shared" si="2"/>
        <v>0</v>
      </c>
      <c r="J21" s="30"/>
      <c r="K21" s="30"/>
      <c r="L21" s="330" t="str">
        <f>IF(E21&gt;SUM(E27*10%),"!!! Cheltuiala depaseste 10% din valoarea cheltuielilor eligibile cap. 3","")</f>
        <v/>
      </c>
    </row>
    <row r="22" spans="1:13" x14ac:dyDescent="0.2">
      <c r="A22" s="206" t="s">
        <v>284</v>
      </c>
      <c r="B22" s="426" t="s">
        <v>35</v>
      </c>
      <c r="C22" s="427"/>
      <c r="D22" s="427"/>
      <c r="E22" s="427"/>
      <c r="F22" s="427"/>
      <c r="G22" s="427"/>
      <c r="H22" s="427"/>
      <c r="I22" s="427"/>
      <c r="J22" s="29"/>
      <c r="K22" s="29"/>
    </row>
    <row r="23" spans="1:13" ht="60" x14ac:dyDescent="0.2">
      <c r="A23" s="209" t="str">
        <f>'3- Calcule buget'!A43</f>
        <v>4.1.</v>
      </c>
      <c r="B23" s="6" t="s">
        <v>1</v>
      </c>
      <c r="C23" s="14">
        <f>'3- Calcule buget'!G43-'3- Calcule buget'!G44+'3- Calcule buget'!G45-'3- Calcule buget'!G46</f>
        <v>0</v>
      </c>
      <c r="D23" s="14">
        <f>'3- Calcule buget'!H43-'3- Calcule buget'!H44+'3- Calcule buget'!H45-'3- Calcule buget'!H46</f>
        <v>0</v>
      </c>
      <c r="E23" s="14">
        <f>C23+D23</f>
        <v>0</v>
      </c>
      <c r="F23" s="14">
        <f>'3- Calcule buget'!J43-'3- Calcule buget'!J44+'3- Calcule buget'!J45-'3- Calcule buget'!J46</f>
        <v>0</v>
      </c>
      <c r="G23" s="14">
        <f>'3- Calcule buget'!K43-'3- Calcule buget'!K44+'3- Calcule buget'!K45-'3- Calcule buget'!K46</f>
        <v>0</v>
      </c>
      <c r="H23" s="14">
        <f>'3- Calcule buget'!L43-'3- Calcule buget'!L44+'3- Calcule buget'!L45-'3- Calcule buget'!L46</f>
        <v>0</v>
      </c>
      <c r="I23" s="14">
        <f>E23+H23</f>
        <v>0</v>
      </c>
      <c r="J23" s="343" t="s">
        <v>312</v>
      </c>
      <c r="K23" s="342" t="s">
        <v>445</v>
      </c>
    </row>
    <row r="24" spans="1:13" ht="84" x14ac:dyDescent="0.2">
      <c r="A24" s="209" t="s">
        <v>104</v>
      </c>
      <c r="B24" s="6" t="s">
        <v>2</v>
      </c>
      <c r="C24" s="14">
        <f>'3- Calcule buget'!G47-'3- Calcule buget'!G48+'3- Calcule buget'!G49-'3- Calcule buget'!G50+'3- Calcule buget'!G51-'3- Calcule buget'!G52</f>
        <v>0</v>
      </c>
      <c r="D24" s="14">
        <f>'3- Calcule buget'!H47-'3- Calcule buget'!H48+'3- Calcule buget'!H49-'3- Calcule buget'!H50+'3- Calcule buget'!H51-'3- Calcule buget'!H52</f>
        <v>0</v>
      </c>
      <c r="E24" s="14">
        <f>C24+D24</f>
        <v>0</v>
      </c>
      <c r="F24" s="14">
        <f>'3- Calcule buget'!J47-'3- Calcule buget'!J48+'3- Calcule buget'!J49-'3- Calcule buget'!J50+'3- Calcule buget'!J51-'3- Calcule buget'!J52</f>
        <v>0</v>
      </c>
      <c r="G24" s="14">
        <f>'3- Calcule buget'!K47-'3- Calcule buget'!K48+'3- Calcule buget'!K49-'3- Calcule buget'!K50+'3- Calcule buget'!K51-'3- Calcule buget'!K52</f>
        <v>0</v>
      </c>
      <c r="H24" s="14">
        <f>'3- Calcule buget'!L47-'3- Calcule buget'!L48+'3- Calcule buget'!L49-'3- Calcule buget'!L50+'3- Calcule buget'!L51-'3- Calcule buget'!L52</f>
        <v>0</v>
      </c>
      <c r="I24" s="14">
        <f>E24+H24</f>
        <v>0</v>
      </c>
      <c r="J24" s="344" t="s">
        <v>313</v>
      </c>
      <c r="K24" s="342" t="s">
        <v>446</v>
      </c>
    </row>
    <row r="25" spans="1:13" ht="42" customHeight="1" x14ac:dyDescent="0.2">
      <c r="A25" s="209"/>
      <c r="B25" s="6" t="s">
        <v>166</v>
      </c>
      <c r="C25" s="14">
        <f>'3- Calcule buget'!G53-'3- Calcule buget'!G54</f>
        <v>0</v>
      </c>
      <c r="D25" s="14">
        <f>'3- Calcule buget'!H53-'3- Calcule buget'!H54</f>
        <v>0</v>
      </c>
      <c r="E25" s="14">
        <f>C25+D25</f>
        <v>0</v>
      </c>
      <c r="F25" s="14">
        <f>'3- Calcule buget'!J53-'3- Calcule buget'!J54</f>
        <v>0</v>
      </c>
      <c r="G25" s="14">
        <f>'3- Calcule buget'!K53-'3- Calcule buget'!K54</f>
        <v>0</v>
      </c>
      <c r="H25" s="14">
        <f>'3- Calcule buget'!L53-'3- Calcule buget'!L54</f>
        <v>0</v>
      </c>
      <c r="I25" s="14">
        <f>E25+H25</f>
        <v>0</v>
      </c>
      <c r="J25" s="342" t="s">
        <v>366</v>
      </c>
      <c r="K25" s="343" t="s">
        <v>315</v>
      </c>
    </row>
    <row r="26" spans="1:13" ht="32.25" customHeight="1" x14ac:dyDescent="0.2">
      <c r="A26" s="209" t="s">
        <v>255</v>
      </c>
      <c r="B26" s="6" t="s">
        <v>219</v>
      </c>
      <c r="C26" s="14">
        <f>'3- Calcule buget'!G44+'3- Calcule buget'!G46+'3- Calcule buget'!G48+'3- Calcule buget'!G50+'3- Calcule buget'!G52+'3- Calcule buget'!G54</f>
        <v>0</v>
      </c>
      <c r="D26" s="14">
        <f>'3- Calcule buget'!H44+'3- Calcule buget'!H46+'3- Calcule buget'!H48+'3- Calcule buget'!H50+'3- Calcule buget'!H52+'3- Calcule buget'!H54</f>
        <v>0</v>
      </c>
      <c r="E26" s="14">
        <f>C26+D26</f>
        <v>0</v>
      </c>
      <c r="F26" s="14">
        <f>'3- Calcule buget'!J44+'3- Calcule buget'!J46+'3- Calcule buget'!J48+'3- Calcule buget'!J50+'3- Calcule buget'!J52+'3- Calcule buget'!J54</f>
        <v>0</v>
      </c>
      <c r="G26" s="14">
        <f>'3- Calcule buget'!K44+'3- Calcule buget'!K46+'3- Calcule buget'!K48+'3- Calcule buget'!K50+'3- Calcule buget'!K52+'3- Calcule buget'!K54</f>
        <v>0</v>
      </c>
      <c r="H26" s="14">
        <f>'3- Calcule buget'!L44+'3- Calcule buget'!L46+'3- Calcule buget'!L48+'3- Calcule buget'!L50+'3- Calcule buget'!L52+'3- Calcule buget'!L54</f>
        <v>0</v>
      </c>
      <c r="I26" s="14">
        <f>E26+H26</f>
        <v>0</v>
      </c>
      <c r="J26" s="29" t="s">
        <v>312</v>
      </c>
      <c r="K26" s="29" t="s">
        <v>571</v>
      </c>
      <c r="L26" s="345" t="str">
        <f>IF((E26+E42+E12)&gt;SUM(C52*15%),"!!! Cheltuiala depaseste 15% din valoarea totala eligibila","")</f>
        <v/>
      </c>
      <c r="M26" s="34"/>
    </row>
    <row r="27" spans="1:13" s="8" customFormat="1" x14ac:dyDescent="0.2">
      <c r="A27" s="207"/>
      <c r="B27" s="22" t="s">
        <v>13</v>
      </c>
      <c r="C27" s="23">
        <f t="shared" ref="C27:I27" si="3">C26+C25+C24+C23</f>
        <v>0</v>
      </c>
      <c r="D27" s="23">
        <f t="shared" si="3"/>
        <v>0</v>
      </c>
      <c r="E27" s="23">
        <f t="shared" si="3"/>
        <v>0</v>
      </c>
      <c r="F27" s="23">
        <f t="shared" si="3"/>
        <v>0</v>
      </c>
      <c r="G27" s="23">
        <f t="shared" si="3"/>
        <v>0</v>
      </c>
      <c r="H27" s="23">
        <f t="shared" si="3"/>
        <v>0</v>
      </c>
      <c r="I27" s="23">
        <f t="shared" si="3"/>
        <v>0</v>
      </c>
      <c r="J27" s="30"/>
      <c r="K27" s="30"/>
      <c r="L27" s="21"/>
    </row>
    <row r="28" spans="1:13" x14ac:dyDescent="0.2">
      <c r="A28" s="206" t="s">
        <v>36</v>
      </c>
      <c r="B28" s="426" t="s">
        <v>37</v>
      </c>
      <c r="C28" s="427"/>
      <c r="D28" s="427"/>
      <c r="E28" s="427"/>
      <c r="F28" s="427"/>
      <c r="G28" s="427"/>
      <c r="H28" s="427"/>
      <c r="I28" s="427"/>
      <c r="J28" s="29"/>
      <c r="K28" s="29"/>
    </row>
    <row r="29" spans="1:13" ht="60" x14ac:dyDescent="0.2">
      <c r="A29" s="209" t="str">
        <f>'3- Calcule buget'!A57</f>
        <v>5.1.</v>
      </c>
      <c r="B29" s="12" t="str">
        <f>'3- Calcule buget'!B57</f>
        <v>Organizare de şantier</v>
      </c>
      <c r="C29" s="14">
        <f>'3- Calcule buget'!G57</f>
        <v>0</v>
      </c>
      <c r="D29" s="14">
        <f>'3- Calcule buget'!H57</f>
        <v>0</v>
      </c>
      <c r="E29" s="14">
        <f>'3- Calcule buget'!I57</f>
        <v>0</v>
      </c>
      <c r="F29" s="14">
        <f>'3- Calcule buget'!J57</f>
        <v>0</v>
      </c>
      <c r="G29" s="14">
        <f>'3- Calcule buget'!K57</f>
        <v>0</v>
      </c>
      <c r="H29" s="14">
        <f>'3- Calcule buget'!L57</f>
        <v>0</v>
      </c>
      <c r="I29" s="14">
        <f>E29+H29</f>
        <v>0</v>
      </c>
      <c r="J29" s="343" t="s">
        <v>302</v>
      </c>
      <c r="K29" s="342" t="s">
        <v>447</v>
      </c>
    </row>
    <row r="30" spans="1:13" ht="156" x14ac:dyDescent="0.2">
      <c r="A30" s="209" t="str">
        <f>'3- Calcule buget'!A60</f>
        <v>5.2.</v>
      </c>
      <c r="B30" s="12" t="str">
        <f>'3- Calcule buget'!B60</f>
        <v>Comisioane, cote, taxe, costul creditului</v>
      </c>
      <c r="C30" s="14">
        <f>'3- Calcule buget'!G60</f>
        <v>0</v>
      </c>
      <c r="D30" s="14">
        <f>'3- Calcule buget'!H60</f>
        <v>0</v>
      </c>
      <c r="E30" s="14">
        <f>'3- Calcule buget'!I60</f>
        <v>0</v>
      </c>
      <c r="F30" s="14">
        <f>'3- Calcule buget'!J60</f>
        <v>0</v>
      </c>
      <c r="G30" s="14">
        <f>'3- Calcule buget'!K60</f>
        <v>0</v>
      </c>
      <c r="H30" s="14">
        <f>'3- Calcule buget'!L60</f>
        <v>0</v>
      </c>
      <c r="I30" s="14">
        <f>E30+H30</f>
        <v>0</v>
      </c>
      <c r="J30" s="343" t="s">
        <v>319</v>
      </c>
      <c r="K30" s="342" t="s">
        <v>320</v>
      </c>
    </row>
    <row r="31" spans="1:13" x14ac:dyDescent="0.2">
      <c r="A31" s="209" t="str">
        <f>'3- Calcule buget'!A66</f>
        <v>5.3.</v>
      </c>
      <c r="B31" s="12" t="str">
        <f>'3- Calcule buget'!B66</f>
        <v>Cheltuieli diverse şi neprevăzute</v>
      </c>
      <c r="C31" s="14">
        <f>'3- Calcule buget'!G66</f>
        <v>0</v>
      </c>
      <c r="D31" s="14">
        <f>'3- Calcule buget'!H66</f>
        <v>0</v>
      </c>
      <c r="E31" s="14">
        <f>'3- Calcule buget'!I66</f>
        <v>0</v>
      </c>
      <c r="F31" s="14">
        <f>'3- Calcule buget'!J66</f>
        <v>0</v>
      </c>
      <c r="G31" s="14">
        <f>'3- Calcule buget'!K66</f>
        <v>0</v>
      </c>
      <c r="H31" s="14">
        <f>'3- Calcule buget'!L66</f>
        <v>0</v>
      </c>
      <c r="I31" s="14">
        <f>E31+H31</f>
        <v>0</v>
      </c>
      <c r="J31" s="343" t="s">
        <v>302</v>
      </c>
      <c r="K31" s="343" t="s">
        <v>321</v>
      </c>
      <c r="L31" s="330" t="str">
        <f>IF(E31&gt;SUM((E27+E10)*10%),"!!! Cheltuiala depaseste 10% din valoarea cheltuielilor eligibile cap. 3","")</f>
        <v/>
      </c>
    </row>
    <row r="32" spans="1:13" s="8" customFormat="1" x14ac:dyDescent="0.2">
      <c r="A32" s="207"/>
      <c r="B32" s="22" t="s">
        <v>29</v>
      </c>
      <c r="C32" s="23">
        <f>SUM(C29:C31)</f>
        <v>0</v>
      </c>
      <c r="D32" s="23">
        <f>SUM(D29:D31)</f>
        <v>0</v>
      </c>
      <c r="E32" s="23">
        <f>C32+D32</f>
        <v>0</v>
      </c>
      <c r="F32" s="23">
        <f>SUM(F29:F31)</f>
        <v>0</v>
      </c>
      <c r="G32" s="23">
        <f>SUM(G29:G31)</f>
        <v>0</v>
      </c>
      <c r="H32" s="23">
        <f>F32+G32</f>
        <v>0</v>
      </c>
      <c r="I32" s="23">
        <f>E32+H32</f>
        <v>0</v>
      </c>
      <c r="J32" s="30"/>
      <c r="K32" s="30"/>
      <c r="L32" s="21"/>
    </row>
    <row r="33" spans="1:15" x14ac:dyDescent="0.2">
      <c r="A33" s="206" t="s">
        <v>38</v>
      </c>
      <c r="B33" s="430" t="str">
        <f>'3- Calcule buget'!B67</f>
        <v>Cheltuieli pentru informare şi publicitate</v>
      </c>
      <c r="C33" s="431"/>
      <c r="D33" s="431"/>
      <c r="E33" s="431"/>
      <c r="F33" s="431"/>
      <c r="G33" s="431"/>
      <c r="H33" s="431"/>
      <c r="I33" s="432"/>
      <c r="J33" s="29"/>
      <c r="K33" s="29"/>
      <c r="L33" s="330" t="str">
        <f>IF(E36&gt;10000,"!!! Cheltuiala depaseste pragul din ghid","")</f>
        <v/>
      </c>
    </row>
    <row r="34" spans="1:15" ht="24" x14ac:dyDescent="0.2">
      <c r="A34" s="208" t="s">
        <v>141</v>
      </c>
      <c r="B34" s="12" t="str">
        <f>'3- Calcule buget'!B68</f>
        <v xml:space="preserve">Cheltuieli cu activitățile obligatorii de informare și publicitate aferente proiectului  </v>
      </c>
      <c r="C34" s="14">
        <f>'3- Calcule buget'!G68</f>
        <v>0</v>
      </c>
      <c r="D34" s="14">
        <f>'3- Calcule buget'!H68</f>
        <v>0</v>
      </c>
      <c r="E34" s="14">
        <f>'3- Calcule buget'!I68</f>
        <v>0</v>
      </c>
      <c r="F34" s="14">
        <f>'3- Calcule buget'!J68</f>
        <v>0</v>
      </c>
      <c r="G34" s="14">
        <f>'3- Calcule buget'!K68</f>
        <v>0</v>
      </c>
      <c r="H34" s="14">
        <f>'3- Calcule buget'!L68</f>
        <v>0</v>
      </c>
      <c r="I34" s="14">
        <f>E34+H34</f>
        <v>0</v>
      </c>
      <c r="J34" s="343" t="s">
        <v>307</v>
      </c>
      <c r="K34" s="342" t="s">
        <v>322</v>
      </c>
    </row>
    <row r="35" spans="1:15" ht="24" x14ac:dyDescent="0.2">
      <c r="A35" s="208" t="s">
        <v>106</v>
      </c>
      <c r="B35" s="12" t="s">
        <v>102</v>
      </c>
      <c r="C35" s="14">
        <f>'3- Calcule buget'!G69</f>
        <v>0</v>
      </c>
      <c r="D35" s="14">
        <f>'3- Calcule buget'!H69</f>
        <v>0</v>
      </c>
      <c r="E35" s="14">
        <f>'3- Calcule buget'!I69</f>
        <v>0</v>
      </c>
      <c r="F35" s="14">
        <f>'3- Calcule buget'!J69</f>
        <v>0</v>
      </c>
      <c r="G35" s="14">
        <f>'3- Calcule buget'!K69</f>
        <v>0</v>
      </c>
      <c r="H35" s="14">
        <f>'3- Calcule buget'!L69</f>
        <v>0</v>
      </c>
      <c r="I35" s="14">
        <f>E35+H35</f>
        <v>0</v>
      </c>
      <c r="J35" s="343" t="s">
        <v>307</v>
      </c>
      <c r="K35" s="342" t="s">
        <v>322</v>
      </c>
    </row>
    <row r="36" spans="1:15" s="8" customFormat="1" x14ac:dyDescent="0.2">
      <c r="A36" s="210"/>
      <c r="B36" s="22" t="s">
        <v>30</v>
      </c>
      <c r="C36" s="23">
        <f t="shared" ref="C36:I36" si="4">SUM(C34:C35)</f>
        <v>0</v>
      </c>
      <c r="D36" s="23">
        <f t="shared" si="4"/>
        <v>0</v>
      </c>
      <c r="E36" s="23">
        <f t="shared" si="4"/>
        <v>0</v>
      </c>
      <c r="F36" s="23">
        <f t="shared" si="4"/>
        <v>0</v>
      </c>
      <c r="G36" s="23">
        <f t="shared" si="4"/>
        <v>0</v>
      </c>
      <c r="H36" s="23">
        <f t="shared" si="4"/>
        <v>0</v>
      </c>
      <c r="I36" s="23">
        <f t="shared" si="4"/>
        <v>0</v>
      </c>
      <c r="J36" s="30"/>
      <c r="K36" s="30"/>
      <c r="L36" s="21"/>
    </row>
    <row r="37" spans="1:15" s="8" customFormat="1" x14ac:dyDescent="0.2">
      <c r="A37" s="364" t="s">
        <v>526</v>
      </c>
      <c r="B37" s="437" t="s">
        <v>519</v>
      </c>
      <c r="C37" s="438"/>
      <c r="D37" s="438"/>
      <c r="E37" s="438"/>
      <c r="F37" s="438"/>
      <c r="G37" s="438"/>
      <c r="H37" s="438"/>
      <c r="I37" s="439"/>
      <c r="J37" s="30"/>
      <c r="K37" s="30"/>
      <c r="L37" s="21"/>
    </row>
    <row r="38" spans="1:15" s="8" customFormat="1" ht="12.75" x14ac:dyDescent="0.2">
      <c r="A38" s="365" t="s">
        <v>323</v>
      </c>
      <c r="B38" s="361" t="s">
        <v>522</v>
      </c>
      <c r="C38" s="373">
        <f>'3- Calcule buget'!G72</f>
        <v>0</v>
      </c>
      <c r="D38" s="373">
        <f>'3- Calcule buget'!H72</f>
        <v>0</v>
      </c>
      <c r="E38" s="373">
        <f>'3- Calcule buget'!I72</f>
        <v>0</v>
      </c>
      <c r="F38" s="373">
        <f>'3- Calcule buget'!J72</f>
        <v>0</v>
      </c>
      <c r="G38" s="373">
        <f>'3- Calcule buget'!K72</f>
        <v>0</v>
      </c>
      <c r="H38" s="373">
        <f>'3- Calcule buget'!L72</f>
        <v>0</v>
      </c>
      <c r="I38" s="373">
        <f>'3- Calcule buget'!M72</f>
        <v>0</v>
      </c>
      <c r="J38" s="29" t="s">
        <v>534</v>
      </c>
      <c r="K38" s="29" t="s">
        <v>535</v>
      </c>
      <c r="L38" s="21"/>
    </row>
    <row r="39" spans="1:15" s="8" customFormat="1" ht="25.5" x14ac:dyDescent="0.2">
      <c r="A39" s="366" t="s">
        <v>523</v>
      </c>
      <c r="B39" s="363" t="s">
        <v>524</v>
      </c>
      <c r="C39" s="373">
        <f>'3- Calcule buget'!G73</f>
        <v>0</v>
      </c>
      <c r="D39" s="373">
        <f>'3- Calcule buget'!H73</f>
        <v>0</v>
      </c>
      <c r="E39" s="373">
        <f>'3- Calcule buget'!I73</f>
        <v>0</v>
      </c>
      <c r="F39" s="373">
        <f>'3- Calcule buget'!J73</f>
        <v>0</v>
      </c>
      <c r="G39" s="373">
        <f>'3- Calcule buget'!K73</f>
        <v>0</v>
      </c>
      <c r="H39" s="373">
        <f>'3- Calcule buget'!L73</f>
        <v>0</v>
      </c>
      <c r="I39" s="373">
        <f>'3- Calcule buget'!M73</f>
        <v>0</v>
      </c>
      <c r="J39" s="29" t="s">
        <v>537</v>
      </c>
      <c r="K39" s="29" t="s">
        <v>536</v>
      </c>
      <c r="L39" s="21"/>
    </row>
    <row r="40" spans="1:15" s="8" customFormat="1" x14ac:dyDescent="0.2">
      <c r="A40" s="210"/>
      <c r="B40" s="22" t="s">
        <v>221</v>
      </c>
      <c r="C40" s="23">
        <f>C38+C39</f>
        <v>0</v>
      </c>
      <c r="D40" s="23">
        <f t="shared" ref="D40:I40" si="5">D38+D39</f>
        <v>0</v>
      </c>
      <c r="E40" s="23">
        <f t="shared" si="5"/>
        <v>0</v>
      </c>
      <c r="F40" s="23">
        <f t="shared" si="5"/>
        <v>0</v>
      </c>
      <c r="G40" s="23">
        <f t="shared" si="5"/>
        <v>0</v>
      </c>
      <c r="H40" s="23">
        <f t="shared" si="5"/>
        <v>0</v>
      </c>
      <c r="I40" s="23">
        <f t="shared" si="5"/>
        <v>0</v>
      </c>
      <c r="J40" s="30"/>
      <c r="K40" s="30"/>
      <c r="L40" s="355" t="str">
        <f>IF((E40)&gt;SUM(E46*25%),"!!! Cheltuiala depaseste 25% din valoarea totala eligibila","")</f>
        <v/>
      </c>
    </row>
    <row r="41" spans="1:15" s="17" customFormat="1" ht="25.9" customHeight="1" x14ac:dyDescent="0.2">
      <c r="A41" s="211"/>
      <c r="B41" s="430"/>
      <c r="C41" s="431"/>
      <c r="D41" s="431"/>
      <c r="E41" s="431"/>
      <c r="F41" s="431"/>
      <c r="G41" s="431"/>
      <c r="H41" s="431"/>
      <c r="I41" s="432"/>
      <c r="J41" s="31"/>
      <c r="K41" s="31"/>
      <c r="L41" s="355"/>
    </row>
    <row r="42" spans="1:15" s="17" customFormat="1" x14ac:dyDescent="0.2">
      <c r="A42" s="204"/>
      <c r="B42" s="12"/>
      <c r="C42" s="13"/>
      <c r="D42" s="13"/>
      <c r="E42" s="13"/>
      <c r="F42" s="13"/>
      <c r="G42" s="13"/>
      <c r="H42" s="13"/>
      <c r="I42" s="14"/>
      <c r="J42" s="343"/>
      <c r="K42" s="215"/>
      <c r="L42" s="19"/>
    </row>
    <row r="43" spans="1:15" s="17" customFormat="1" x14ac:dyDescent="0.2">
      <c r="A43" s="204"/>
      <c r="B43" s="12"/>
      <c r="C43" s="13"/>
      <c r="D43" s="13"/>
      <c r="E43" s="13"/>
      <c r="F43" s="13"/>
      <c r="G43" s="13"/>
      <c r="H43" s="13"/>
      <c r="I43" s="14"/>
      <c r="J43" s="102"/>
      <c r="K43" s="102"/>
      <c r="L43" s="19"/>
    </row>
    <row r="44" spans="1:15" s="8" customFormat="1" x14ac:dyDescent="0.2">
      <c r="A44" s="207"/>
      <c r="B44" s="22"/>
      <c r="C44" s="23"/>
      <c r="D44" s="23"/>
      <c r="E44" s="23"/>
      <c r="F44" s="23"/>
      <c r="G44" s="23"/>
      <c r="H44" s="23"/>
      <c r="I44" s="23"/>
      <c r="J44" s="32"/>
      <c r="K44" s="33"/>
      <c r="L44" s="220"/>
    </row>
    <row r="45" spans="1:15" s="8" customFormat="1" x14ac:dyDescent="0.2">
      <c r="A45" s="208"/>
      <c r="B45" s="15"/>
      <c r="C45" s="16"/>
      <c r="D45" s="16"/>
      <c r="E45" s="16"/>
      <c r="F45" s="16"/>
      <c r="G45" s="16"/>
      <c r="H45" s="16"/>
      <c r="I45" s="16"/>
      <c r="J45" s="32"/>
      <c r="K45" s="33"/>
      <c r="L45" s="220"/>
    </row>
    <row r="46" spans="1:15" s="8" customFormat="1" x14ac:dyDescent="0.2">
      <c r="A46" s="212"/>
      <c r="B46" s="24" t="s">
        <v>15</v>
      </c>
      <c r="C46" s="25">
        <f t="shared" ref="C46:I46" si="6">C36+C32+C27+C21+C10+C13+C44+C40</f>
        <v>0</v>
      </c>
      <c r="D46" s="25">
        <f t="shared" si="6"/>
        <v>0</v>
      </c>
      <c r="E46" s="25">
        <f t="shared" si="6"/>
        <v>0</v>
      </c>
      <c r="F46" s="25">
        <f t="shared" si="6"/>
        <v>0</v>
      </c>
      <c r="G46" s="25">
        <f t="shared" si="6"/>
        <v>0</v>
      </c>
      <c r="H46" s="25">
        <f t="shared" si="6"/>
        <v>0</v>
      </c>
      <c r="I46" s="25">
        <f t="shared" si="6"/>
        <v>0</v>
      </c>
      <c r="J46" s="32"/>
      <c r="K46" s="33"/>
      <c r="L46" s="221"/>
      <c r="M46" s="216"/>
      <c r="N46" s="216"/>
      <c r="O46" s="216"/>
    </row>
    <row r="47" spans="1:15" x14ac:dyDescent="0.2">
      <c r="A47" s="213"/>
      <c r="C47" s="20">
        <f>C46-'3- Calcule buget'!G75</f>
        <v>0</v>
      </c>
      <c r="D47" s="20">
        <f>D46-'3- Calcule buget'!H75</f>
        <v>0</v>
      </c>
      <c r="E47" s="20">
        <f>E46-'3- Calcule buget'!I75</f>
        <v>0</v>
      </c>
      <c r="F47" s="20">
        <f>F46-'3- Calcule buget'!J75</f>
        <v>0</v>
      </c>
      <c r="G47" s="20">
        <f>G46-'3- Calcule buget'!K75</f>
        <v>0</v>
      </c>
      <c r="H47" s="20">
        <f>H46-'3- Calcule buget'!L75</f>
        <v>0</v>
      </c>
      <c r="I47" s="20">
        <f>I46-'3- Calcule buget'!M75</f>
        <v>0</v>
      </c>
      <c r="J47" s="26"/>
      <c r="K47" s="27"/>
      <c r="L47" s="219"/>
    </row>
    <row r="48" spans="1:15" x14ac:dyDescent="0.2">
      <c r="B48" s="21"/>
      <c r="D48" s="119"/>
      <c r="E48" s="119"/>
      <c r="F48" s="119"/>
      <c r="G48" s="119"/>
      <c r="H48" s="119"/>
      <c r="I48" s="119"/>
      <c r="J48" s="120"/>
      <c r="K48" s="120"/>
      <c r="L48" s="222"/>
      <c r="M48" s="121"/>
    </row>
    <row r="49" spans="1:14" x14ac:dyDescent="0.2">
      <c r="A49" s="2" t="s">
        <v>43</v>
      </c>
      <c r="B49" s="2" t="s">
        <v>16</v>
      </c>
      <c r="C49" s="199" t="s">
        <v>40</v>
      </c>
      <c r="D49" s="318">
        <f>C52/'1-Date proiect'!B11</f>
        <v>0</v>
      </c>
      <c r="E49" s="319" t="s">
        <v>301</v>
      </c>
      <c r="F49" s="319">
        <v>100000</v>
      </c>
      <c r="G49" s="319">
        <v>12000000</v>
      </c>
      <c r="H49" s="119"/>
      <c r="I49" s="119"/>
      <c r="J49" s="119"/>
      <c r="K49" s="120"/>
      <c r="L49" s="217"/>
      <c r="M49" s="222"/>
      <c r="N49" s="121"/>
    </row>
    <row r="50" spans="1:14" x14ac:dyDescent="0.2">
      <c r="A50" s="215" t="s">
        <v>17</v>
      </c>
      <c r="B50" s="1" t="s">
        <v>18</v>
      </c>
      <c r="C50" s="4">
        <f>I46</f>
        <v>0</v>
      </c>
      <c r="D50" s="231"/>
      <c r="E50" s="203"/>
      <c r="F50" s="203"/>
      <c r="G50" s="203"/>
      <c r="H50" s="203"/>
      <c r="I50" s="203"/>
      <c r="J50" s="203"/>
      <c r="K50" s="122"/>
      <c r="L50" s="217"/>
      <c r="M50" s="223"/>
      <c r="N50" s="121"/>
    </row>
    <row r="51" spans="1:14" ht="24" x14ac:dyDescent="0.2">
      <c r="A51" s="215" t="s">
        <v>47</v>
      </c>
      <c r="B51" s="3" t="s">
        <v>56</v>
      </c>
      <c r="C51" s="5">
        <f>H46</f>
        <v>0</v>
      </c>
      <c r="D51" s="232"/>
      <c r="E51" s="234"/>
      <c r="F51" s="234"/>
      <c r="G51" s="234"/>
      <c r="H51" s="234"/>
      <c r="I51" s="234"/>
      <c r="J51" s="119"/>
      <c r="K51" s="120"/>
      <c r="L51" s="217"/>
      <c r="M51" s="222"/>
      <c r="N51" s="121"/>
    </row>
    <row r="52" spans="1:14" ht="12.75" x14ac:dyDescent="0.2">
      <c r="A52" s="215" t="s">
        <v>48</v>
      </c>
      <c r="B52" s="3" t="s">
        <v>19</v>
      </c>
      <c r="C52" s="5">
        <f>C50-C51</f>
        <v>0</v>
      </c>
      <c r="D52" s="435" t="str">
        <f>IF(D49&lt;F49,"!!! Valoarea minima eligibila este mai mica decat 2.000.000 euro","")</f>
        <v>!!! Valoarea minima eligibila este mai mica decat 2.000.000 euro</v>
      </c>
      <c r="E52" s="436"/>
      <c r="F52" s="436"/>
      <c r="G52" s="436"/>
      <c r="H52" s="436"/>
      <c r="I52" s="234"/>
      <c r="J52" s="230"/>
      <c r="K52" s="120"/>
      <c r="L52" s="217"/>
      <c r="M52" s="222"/>
      <c r="N52" s="121"/>
    </row>
    <row r="53" spans="1:14" ht="12.75" x14ac:dyDescent="0.2">
      <c r="A53" s="215" t="s">
        <v>20</v>
      </c>
      <c r="B53" s="1" t="s">
        <v>21</v>
      </c>
      <c r="C53" s="4" t="e">
        <f>SUM(C54:C56)</f>
        <v>#REF!</v>
      </c>
      <c r="D53" s="435" t="str">
        <f>IF(D49&gt;G49,"!!! Valoarea maxima eligibila este mai mare decat 12.000.000 euro","")</f>
        <v/>
      </c>
      <c r="E53" s="436"/>
      <c r="F53" s="436"/>
      <c r="G53" s="436"/>
      <c r="H53" s="436"/>
      <c r="I53" s="234"/>
      <c r="J53" s="101"/>
      <c r="K53" s="120"/>
      <c r="L53" s="217"/>
      <c r="M53" s="222"/>
      <c r="N53" s="121"/>
    </row>
    <row r="54" spans="1:14" ht="25.15" customHeight="1" x14ac:dyDescent="0.2">
      <c r="A54" s="215" t="s">
        <v>49</v>
      </c>
      <c r="B54" s="3" t="s">
        <v>22</v>
      </c>
      <c r="C54" s="317">
        <v>0</v>
      </c>
      <c r="D54" s="433" t="str">
        <f>IF(C54&lt;(C52*0.02),"INCORECT! Contributie mai mica decat 2%","")</f>
        <v/>
      </c>
      <c r="E54" s="434"/>
      <c r="F54" s="434"/>
      <c r="G54" s="428"/>
      <c r="H54" s="428"/>
      <c r="I54" s="428"/>
      <c r="J54" s="428"/>
      <c r="K54" s="428"/>
      <c r="L54" s="218"/>
      <c r="M54" s="19"/>
      <c r="N54" s="34"/>
    </row>
    <row r="55" spans="1:14" ht="25.15" customHeight="1" x14ac:dyDescent="0.2">
      <c r="A55" s="351" t="s">
        <v>50</v>
      </c>
      <c r="B55" s="352" t="s">
        <v>452</v>
      </c>
      <c r="C55" s="353" t="e">
        <f>C52-#REF!</f>
        <v>#REF!</v>
      </c>
      <c r="D55" s="347"/>
      <c r="E55" s="347"/>
      <c r="F55" s="347"/>
      <c r="G55" s="346"/>
      <c r="H55" s="346"/>
      <c r="I55" s="346"/>
      <c r="J55" s="346"/>
      <c r="K55" s="346"/>
      <c r="L55" s="218"/>
      <c r="M55" s="19"/>
      <c r="N55" s="34"/>
    </row>
    <row r="56" spans="1:14" ht="24" x14ac:dyDescent="0.2">
      <c r="A56" s="215" t="s">
        <v>492</v>
      </c>
      <c r="B56" s="3" t="s">
        <v>55</v>
      </c>
      <c r="C56" s="5">
        <f>H46</f>
        <v>0</v>
      </c>
      <c r="E56" s="101"/>
      <c r="F56" s="235"/>
      <c r="G56" s="429"/>
      <c r="H56" s="429"/>
      <c r="I56" s="429"/>
      <c r="J56" s="429"/>
      <c r="K56" s="429"/>
      <c r="L56" s="218"/>
      <c r="M56" s="19"/>
      <c r="N56" s="34"/>
    </row>
    <row r="57" spans="1:14" ht="24" x14ac:dyDescent="0.2">
      <c r="A57" s="215" t="s">
        <v>14</v>
      </c>
      <c r="B57" s="1" t="s">
        <v>23</v>
      </c>
      <c r="C57" s="4" t="e">
        <f>C50-C53</f>
        <v>#REF!</v>
      </c>
      <c r="D57" s="233"/>
      <c r="E57" s="119"/>
      <c r="F57" s="119"/>
      <c r="G57" s="119"/>
      <c r="H57" s="119"/>
      <c r="I57" s="119"/>
      <c r="J57" s="119"/>
      <c r="K57" s="122"/>
      <c r="L57" s="217"/>
      <c r="M57" s="222"/>
      <c r="N57" s="121"/>
    </row>
    <row r="58" spans="1:14" ht="16.5" x14ac:dyDescent="0.2">
      <c r="D58" s="119"/>
      <c r="E58" s="119"/>
      <c r="F58" s="119"/>
      <c r="G58" s="196"/>
      <c r="H58" s="119"/>
      <c r="I58" s="119"/>
      <c r="J58" s="121"/>
      <c r="K58" s="121"/>
      <c r="L58" s="224"/>
      <c r="M58" s="121"/>
    </row>
    <row r="59" spans="1:14" x14ac:dyDescent="0.2">
      <c r="D59" s="119"/>
      <c r="E59" s="119"/>
      <c r="F59" s="119"/>
      <c r="G59" s="119"/>
      <c r="H59" s="119"/>
      <c r="I59" s="119"/>
      <c r="J59" s="121"/>
      <c r="K59" s="121"/>
      <c r="L59" s="224"/>
      <c r="M59" s="121"/>
    </row>
    <row r="61" spans="1:14" x14ac:dyDescent="0.2">
      <c r="F61" s="101"/>
      <c r="G61" s="101"/>
      <c r="H61" s="101"/>
      <c r="I61" s="101"/>
      <c r="J61" s="34"/>
      <c r="K61" s="200"/>
    </row>
    <row r="62" spans="1:14" x14ac:dyDescent="0.2">
      <c r="C62" s="119"/>
      <c r="F62" s="101"/>
      <c r="G62" s="101"/>
      <c r="H62" s="101"/>
      <c r="I62" s="101"/>
      <c r="J62" s="34"/>
      <c r="K62" s="200"/>
    </row>
    <row r="63" spans="1:14" x14ac:dyDescent="0.2">
      <c r="C63" s="119"/>
      <c r="G63" s="101"/>
      <c r="H63" s="101"/>
      <c r="J63" s="34"/>
      <c r="K63" s="200"/>
    </row>
    <row r="64" spans="1:14" x14ac:dyDescent="0.2">
      <c r="G64" s="101"/>
      <c r="H64" s="101"/>
      <c r="J64" s="34"/>
      <c r="K64" s="200"/>
    </row>
    <row r="65" spans="10:11" x14ac:dyDescent="0.2">
      <c r="J65" s="34"/>
      <c r="K65" s="200"/>
    </row>
  </sheetData>
  <sheetProtection formatColumns="0"/>
  <mergeCells count="21">
    <mergeCell ref="B14:I14"/>
    <mergeCell ref="B22:I22"/>
    <mergeCell ref="A1:I1"/>
    <mergeCell ref="C3:D3"/>
    <mergeCell ref="F3:G3"/>
    <mergeCell ref="B5:I5"/>
    <mergeCell ref="B11:I11"/>
    <mergeCell ref="E3:E4"/>
    <mergeCell ref="H3:H4"/>
    <mergeCell ref="I3:I4"/>
    <mergeCell ref="B3:B4"/>
    <mergeCell ref="A3:A4"/>
    <mergeCell ref="B28:I28"/>
    <mergeCell ref="G54:K54"/>
    <mergeCell ref="G56:K56"/>
    <mergeCell ref="B33:I33"/>
    <mergeCell ref="B41:I41"/>
    <mergeCell ref="D54:F54"/>
    <mergeCell ref="D52:H52"/>
    <mergeCell ref="D53:H53"/>
    <mergeCell ref="B37:I37"/>
  </mergeCells>
  <phoneticPr fontId="14" type="noConversion"/>
  <conditionalFormatting sqref="D54:D55">
    <cfRule type="containsText" dxfId="4" priority="1" operator="containsText" text="CORECT">
      <formula>NOT(ISERROR(SEARCH("CORECT",D54)))</formula>
    </cfRule>
    <cfRule type="containsText" dxfId="3" priority="2" operator="containsText" text="INCORECT">
      <formula>NOT(ISERROR(SEARCH("INCORECT",D54)))</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1"/>
  <dimension ref="A1:J127"/>
  <sheetViews>
    <sheetView showGridLines="0" topLeftCell="A20" zoomScaleNormal="100" workbookViewId="0">
      <selection activeCell="C48" sqref="C48"/>
    </sheetView>
  </sheetViews>
  <sheetFormatPr defaultColWidth="9.28515625" defaultRowHeight="12" x14ac:dyDescent="0.2"/>
  <cols>
    <col min="1" max="1" width="6.28515625" style="147" customWidth="1"/>
    <col min="2" max="2" width="33.140625" style="43" customWidth="1"/>
    <col min="3" max="3" width="12.28515625" style="186" customWidth="1"/>
    <col min="4" max="4" width="11" style="148" customWidth="1"/>
    <col min="5" max="8" width="12.28515625" style="149" customWidth="1"/>
    <col min="9" max="9" width="12.42578125" style="18" bestFit="1" customWidth="1"/>
    <col min="10" max="10" width="11.5703125" style="18" customWidth="1"/>
    <col min="11" max="16384" width="9.28515625" style="18"/>
  </cols>
  <sheetData>
    <row r="1" spans="1:9" ht="19.149999999999999" customHeight="1" x14ac:dyDescent="0.2">
      <c r="A1" s="456" t="s">
        <v>142</v>
      </c>
      <c r="B1" s="456"/>
      <c r="C1" s="456"/>
      <c r="D1" s="456"/>
      <c r="E1" s="456"/>
      <c r="F1" s="456"/>
      <c r="G1" s="456"/>
      <c r="H1" s="456"/>
    </row>
    <row r="2" spans="1:9" ht="40.700000000000003" customHeight="1" x14ac:dyDescent="0.2">
      <c r="A2" s="457" t="s">
        <v>237</v>
      </c>
      <c r="B2" s="458"/>
      <c r="C2" s="458"/>
      <c r="D2" s="458"/>
      <c r="E2" s="458"/>
      <c r="F2" s="458"/>
      <c r="G2" s="458"/>
      <c r="H2" s="458"/>
    </row>
    <row r="3" spans="1:9" x14ac:dyDescent="0.2">
      <c r="B3" s="466"/>
      <c r="C3" s="466"/>
    </row>
    <row r="4" spans="1:9" ht="13.9" customHeight="1" x14ac:dyDescent="0.2">
      <c r="A4" s="459" t="s">
        <v>51</v>
      </c>
      <c r="B4" s="467" t="s">
        <v>39</v>
      </c>
      <c r="C4" s="467" t="s">
        <v>44</v>
      </c>
      <c r="D4" s="467" t="s">
        <v>45</v>
      </c>
      <c r="E4" s="476" t="s">
        <v>28</v>
      </c>
      <c r="F4" s="477"/>
      <c r="G4" s="477"/>
      <c r="H4" s="477"/>
      <c r="I4" s="477"/>
    </row>
    <row r="5" spans="1:9" s="151" customFormat="1" ht="15" customHeight="1" x14ac:dyDescent="0.2">
      <c r="A5" s="460"/>
      <c r="B5" s="468"/>
      <c r="C5" s="468"/>
      <c r="D5" s="468"/>
      <c r="E5" s="150" t="s">
        <v>24</v>
      </c>
      <c r="F5" s="150" t="s">
        <v>25</v>
      </c>
      <c r="G5" s="150" t="s">
        <v>26</v>
      </c>
      <c r="H5" s="150" t="s">
        <v>27</v>
      </c>
      <c r="I5" s="150" t="s">
        <v>57</v>
      </c>
    </row>
    <row r="6" spans="1:9" s="152" customFormat="1" x14ac:dyDescent="0.2">
      <c r="A6" s="142" t="str">
        <f>'4-Buget_cerere'!A5</f>
        <v>CAP. 1</v>
      </c>
      <c r="B6" s="463" t="str">
        <f>'4-Buget_cerere'!B5:I5</f>
        <v>Cheltuieli pentru obtinerea si/sau amenajarea terenului</v>
      </c>
      <c r="C6" s="464"/>
      <c r="D6" s="464"/>
      <c r="E6" s="464"/>
      <c r="F6" s="464"/>
      <c r="G6" s="464"/>
      <c r="H6" s="465"/>
    </row>
    <row r="7" spans="1:9" s="157" customFormat="1" ht="16.149999999999999" customHeight="1" x14ac:dyDescent="0.2">
      <c r="A7" s="143" t="str">
        <f>'4-Buget_cerere'!A6</f>
        <v>1.1.</v>
      </c>
      <c r="B7" s="153" t="str">
        <f>'4-Buget_cerere'!B6</f>
        <v>Obţinerea terenului</v>
      </c>
      <c r="C7" s="154">
        <f>'4-Buget_cerere'!I6</f>
        <v>0</v>
      </c>
      <c r="D7" s="155" t="str">
        <f>IF(E7+F7+G7+H7+I7&lt;&gt;C7,"Eroare!","")</f>
        <v/>
      </c>
      <c r="E7" s="195">
        <v>0</v>
      </c>
      <c r="F7" s="195">
        <v>0</v>
      </c>
      <c r="G7" s="195">
        <v>0</v>
      </c>
      <c r="H7" s="195">
        <v>0</v>
      </c>
      <c r="I7" s="195">
        <v>0</v>
      </c>
    </row>
    <row r="8" spans="1:9" s="157" customFormat="1" x14ac:dyDescent="0.2">
      <c r="A8" s="143" t="str">
        <f>'4-Buget_cerere'!A7</f>
        <v>1.2.</v>
      </c>
      <c r="B8" s="153" t="str">
        <f>'4-Buget_cerere'!B7</f>
        <v>Amenajarea terenului</v>
      </c>
      <c r="C8" s="154">
        <f>'4-Buget_cerere'!I7</f>
        <v>0</v>
      </c>
      <c r="D8" s="155" t="str">
        <f>IF(E8+F8+G8+H8+I8&lt;&gt;C8,"Eroare!","")</f>
        <v/>
      </c>
      <c r="E8" s="195">
        <v>0</v>
      </c>
      <c r="F8" s="195">
        <v>0</v>
      </c>
      <c r="G8" s="195">
        <v>0</v>
      </c>
      <c r="H8" s="195">
        <v>0</v>
      </c>
      <c r="I8" s="195">
        <v>0</v>
      </c>
    </row>
    <row r="9" spans="1:9" s="157" customFormat="1" ht="24" x14ac:dyDescent="0.2">
      <c r="A9" s="143" t="str">
        <f>'4-Buget_cerere'!A8</f>
        <v>1.3</v>
      </c>
      <c r="B9" s="153" t="str">
        <f>'4-Buget_cerere'!B8</f>
        <v>Amenajări pentru protecţia mediului şi aducerea terenului la starea iniţială</v>
      </c>
      <c r="C9" s="154">
        <f>'4-Buget_cerere'!I8</f>
        <v>0</v>
      </c>
      <c r="D9" s="155" t="str">
        <f>IF(E9+F9+G9+H9+I9&lt;&gt;C9,"Eroare!","")</f>
        <v/>
      </c>
      <c r="E9" s="195">
        <v>0</v>
      </c>
      <c r="F9" s="195">
        <v>0</v>
      </c>
      <c r="G9" s="195">
        <v>0</v>
      </c>
      <c r="H9" s="195">
        <v>0</v>
      </c>
      <c r="I9" s="195">
        <v>0</v>
      </c>
    </row>
    <row r="10" spans="1:9" s="157" customFormat="1" ht="24" hidden="1" x14ac:dyDescent="0.2">
      <c r="A10" s="143" t="str">
        <f>'4-Buget_cerere'!A9</f>
        <v>1.4.</v>
      </c>
      <c r="B10" s="153" t="str">
        <f>'4-Buget_cerere'!B9</f>
        <v>Cheltuieli pentru relocarea/protecţia utilităţilor</v>
      </c>
      <c r="C10" s="154">
        <f>'4-Buget_cerere'!I9</f>
        <v>0</v>
      </c>
      <c r="D10" s="155" t="str">
        <f>IF(E10+F10+G10+H10+I10&lt;&gt;C10,"Eroare!","")</f>
        <v/>
      </c>
      <c r="E10" s="195"/>
      <c r="F10" s="195">
        <v>0</v>
      </c>
      <c r="G10" s="195">
        <v>0</v>
      </c>
      <c r="H10" s="195">
        <v>0</v>
      </c>
      <c r="I10" s="195">
        <v>0</v>
      </c>
    </row>
    <row r="11" spans="1:9" s="152" customFormat="1" x14ac:dyDescent="0.2">
      <c r="A11" s="142"/>
      <c r="B11" s="158" t="str">
        <f>'4-Buget_cerere'!B10</f>
        <v>TOTAL CAPITOL 1</v>
      </c>
      <c r="C11" s="154">
        <f>'4-Buget_cerere'!I10</f>
        <v>0</v>
      </c>
      <c r="D11" s="155" t="str">
        <f>IF(E11+F11+G11+H11+I11&lt;&gt;C11,"Eroare!","")</f>
        <v/>
      </c>
      <c r="E11" s="159">
        <f>E8+E9+E7</f>
        <v>0</v>
      </c>
      <c r="F11" s="159">
        <f>F8+F9+F7</f>
        <v>0</v>
      </c>
      <c r="G11" s="159">
        <f>G8+G9+G7</f>
        <v>0</v>
      </c>
      <c r="H11" s="159">
        <f>H8+H9+H7</f>
        <v>0</v>
      </c>
      <c r="I11" s="159">
        <f>I8+I9+I7</f>
        <v>0</v>
      </c>
    </row>
    <row r="12" spans="1:9" s="152" customFormat="1" x14ac:dyDescent="0.2">
      <c r="A12" s="142" t="str">
        <f>'4-Buget_cerere'!A11</f>
        <v>CAP. 2</v>
      </c>
      <c r="B12" s="463" t="str">
        <f>'4-Buget_cerere'!B11</f>
        <v>Cheltuieli pt asigurarea utilităţilor necesare obiectivului</v>
      </c>
      <c r="C12" s="464"/>
      <c r="D12" s="464"/>
      <c r="E12" s="464"/>
      <c r="F12" s="464"/>
      <c r="G12" s="464"/>
      <c r="H12" s="465"/>
    </row>
    <row r="13" spans="1:9" s="152" customFormat="1" ht="24" x14ac:dyDescent="0.2">
      <c r="A13" s="143" t="str">
        <f>'4-Buget_cerere'!A12</f>
        <v>2.1</v>
      </c>
      <c r="B13" s="153" t="str">
        <f>'4-Buget_cerere'!B12</f>
        <v>Cheltuieli pentru asigurarea utilităţilor necesare obiectivului de investiţii</v>
      </c>
      <c r="C13" s="154">
        <f>'4-Buget_cerere'!I12</f>
        <v>0</v>
      </c>
      <c r="D13" s="155" t="str">
        <f>IF(E13+F13+G13+H13+I13&lt;&gt;C13,"Eroare!","")</f>
        <v/>
      </c>
      <c r="E13" s="195">
        <v>0</v>
      </c>
      <c r="F13" s="195">
        <v>0</v>
      </c>
      <c r="G13" s="195">
        <v>0</v>
      </c>
      <c r="H13" s="195">
        <v>0</v>
      </c>
      <c r="I13" s="195">
        <v>0</v>
      </c>
    </row>
    <row r="14" spans="1:9" s="152" customFormat="1" x14ac:dyDescent="0.2">
      <c r="A14" s="142"/>
      <c r="B14" s="160" t="str">
        <f>'4-Buget_cerere'!B13</f>
        <v> TOTAL CAPITOL 2</v>
      </c>
      <c r="C14" s="154">
        <f>'4-Buget_cerere'!I13</f>
        <v>0</v>
      </c>
      <c r="D14" s="155" t="str">
        <f>IF(E14+F14+G14+H14+I14&lt;&gt;C14,"Eroare!","")</f>
        <v/>
      </c>
      <c r="E14" s="159">
        <f>E13</f>
        <v>0</v>
      </c>
      <c r="F14" s="159">
        <f>F13</f>
        <v>0</v>
      </c>
      <c r="G14" s="159">
        <f>G13</f>
        <v>0</v>
      </c>
      <c r="H14" s="159">
        <f>H13</f>
        <v>0</v>
      </c>
      <c r="I14" s="159">
        <f>I13</f>
        <v>0</v>
      </c>
    </row>
    <row r="15" spans="1:9" s="152" customFormat="1" x14ac:dyDescent="0.2">
      <c r="A15" s="142" t="str">
        <f>'4-Buget_cerere'!A14</f>
        <v>CAP. 3</v>
      </c>
      <c r="B15" s="463" t="str">
        <f>'4-Buget_cerere'!B14</f>
        <v>Cheltuieli pentru proiectare și asistență tehnică</v>
      </c>
      <c r="C15" s="464"/>
      <c r="D15" s="464"/>
      <c r="E15" s="464"/>
      <c r="F15" s="464"/>
      <c r="G15" s="464"/>
      <c r="H15" s="465"/>
    </row>
    <row r="16" spans="1:9" s="157" customFormat="1" x14ac:dyDescent="0.2">
      <c r="A16" s="143" t="str">
        <f>'4-Buget_cerere'!A15</f>
        <v>3.1.</v>
      </c>
      <c r="B16" s="153" t="str">
        <f>'4-Buget_cerere'!B15</f>
        <v>Studii</v>
      </c>
      <c r="C16" s="154">
        <f>'4-Buget_cerere'!I15</f>
        <v>0</v>
      </c>
      <c r="D16" s="155" t="str">
        <f t="shared" ref="D16:D21" si="0">IF(E16+F16+G16+H16+I16&lt;&gt;C16,"Eroare!","")</f>
        <v/>
      </c>
      <c r="E16" s="195">
        <v>0</v>
      </c>
      <c r="F16" s="195">
        <v>0</v>
      </c>
      <c r="G16" s="195">
        <v>0</v>
      </c>
      <c r="H16" s="195">
        <v>0</v>
      </c>
      <c r="I16" s="195">
        <v>0</v>
      </c>
    </row>
    <row r="17" spans="1:9" s="157" customFormat="1" ht="36" x14ac:dyDescent="0.2">
      <c r="A17" s="143" t="str">
        <f>'4-Buget_cerere'!A16</f>
        <v xml:space="preserve">3.2. </v>
      </c>
      <c r="B17" s="153" t="str">
        <f>'4-Buget_cerere'!B16</f>
        <v>Documentaţii-suport şi cheltuieli pentru obţinerea de avize, acorduri şi autorizaţii</v>
      </c>
      <c r="C17" s="154">
        <f>'4-Buget_cerere'!I16</f>
        <v>0</v>
      </c>
      <c r="D17" s="155" t="str">
        <f t="shared" si="0"/>
        <v/>
      </c>
      <c r="E17" s="195">
        <v>0</v>
      </c>
      <c r="F17" s="195">
        <v>0</v>
      </c>
      <c r="G17" s="195">
        <v>0</v>
      </c>
      <c r="H17" s="195">
        <v>0</v>
      </c>
      <c r="I17" s="195">
        <v>0</v>
      </c>
    </row>
    <row r="18" spans="1:9" s="157" customFormat="1" x14ac:dyDescent="0.2">
      <c r="A18" s="143" t="str">
        <f>'4-Buget_cerere'!A18</f>
        <v>3.3.</v>
      </c>
      <c r="B18" s="153" t="str">
        <f>'4-Buget_cerere'!B18</f>
        <v>Proiectare</v>
      </c>
      <c r="C18" s="154">
        <f>'4-Buget_cerere'!I18</f>
        <v>0</v>
      </c>
      <c r="D18" s="155" t="str">
        <f t="shared" si="0"/>
        <v/>
      </c>
      <c r="E18" s="195">
        <v>0</v>
      </c>
      <c r="F18" s="195">
        <v>0</v>
      </c>
      <c r="G18" s="195">
        <v>0</v>
      </c>
      <c r="H18" s="195">
        <v>0</v>
      </c>
      <c r="I18" s="195">
        <v>0</v>
      </c>
    </row>
    <row r="19" spans="1:9" s="157" customFormat="1" x14ac:dyDescent="0.2">
      <c r="A19" s="153" t="str">
        <f>'4-Buget_cerere'!A19</f>
        <v>3.4.</v>
      </c>
      <c r="B19" s="153" t="str">
        <f>'4-Buget_cerere'!B19</f>
        <v>Consultanţă</v>
      </c>
      <c r="C19" s="154">
        <f>'4-Buget_cerere'!I19</f>
        <v>0</v>
      </c>
      <c r="D19" s="155" t="str">
        <f t="shared" si="0"/>
        <v/>
      </c>
      <c r="E19" s="195">
        <v>0</v>
      </c>
      <c r="F19" s="195">
        <v>0</v>
      </c>
      <c r="G19" s="195">
        <v>0</v>
      </c>
      <c r="H19" s="195">
        <v>0</v>
      </c>
      <c r="I19" s="195">
        <v>0</v>
      </c>
    </row>
    <row r="20" spans="1:9" s="157" customFormat="1" x14ac:dyDescent="0.2">
      <c r="A20" s="143" t="str">
        <f>'4-Buget_cerere'!A20</f>
        <v>3.5.</v>
      </c>
      <c r="B20" s="153" t="str">
        <f>'4-Buget_cerere'!B20</f>
        <v>Asistenţă tehnică</v>
      </c>
      <c r="C20" s="154">
        <f>'4-Buget_cerere'!I20</f>
        <v>0</v>
      </c>
      <c r="D20" s="155" t="str">
        <f t="shared" si="0"/>
        <v/>
      </c>
      <c r="E20" s="195">
        <v>0</v>
      </c>
      <c r="F20" s="195">
        <v>0</v>
      </c>
      <c r="G20" s="195">
        <v>0</v>
      </c>
      <c r="H20" s="195">
        <v>0</v>
      </c>
      <c r="I20" s="195">
        <v>0</v>
      </c>
    </row>
    <row r="21" spans="1:9" s="152" customFormat="1" x14ac:dyDescent="0.2">
      <c r="A21" s="142"/>
      <c r="B21" s="160" t="str">
        <f>'4-Buget_cerere'!B21</f>
        <v> TOTAL CAPITOL 3</v>
      </c>
      <c r="C21" s="154">
        <f>'4-Buget_cerere'!I21</f>
        <v>0</v>
      </c>
      <c r="D21" s="155" t="str">
        <f t="shared" si="0"/>
        <v/>
      </c>
      <c r="E21" s="159">
        <f>E16+E17+E18+E19+E20</f>
        <v>0</v>
      </c>
      <c r="F21" s="159">
        <f>F16+F17+F18+F19+F20</f>
        <v>0</v>
      </c>
      <c r="G21" s="159">
        <f>G16+G17+G18+G19+G20</f>
        <v>0</v>
      </c>
      <c r="H21" s="159">
        <f>H16+H17+H18+H19+H20</f>
        <v>0</v>
      </c>
      <c r="I21" s="159">
        <f>I16+I17+I18+I19+I20</f>
        <v>0</v>
      </c>
    </row>
    <row r="22" spans="1:9" s="152" customFormat="1" x14ac:dyDescent="0.2">
      <c r="A22" s="142" t="str">
        <f>'4-Buget_cerere'!A22</f>
        <v>CAP. 4</v>
      </c>
      <c r="B22" s="463" t="str">
        <f>'4-Buget_cerere'!B22</f>
        <v>Cheltuieli pentru investiţia de bază</v>
      </c>
      <c r="C22" s="464"/>
      <c r="D22" s="464"/>
      <c r="E22" s="464"/>
      <c r="F22" s="464"/>
      <c r="G22" s="464"/>
      <c r="H22" s="465"/>
    </row>
    <row r="23" spans="1:9" s="157" customFormat="1" x14ac:dyDescent="0.2">
      <c r="A23" s="143" t="str">
        <f>'4-Buget_cerere'!A23</f>
        <v>4.1.</v>
      </c>
      <c r="B23" s="153" t="str">
        <f>'4-Buget_cerere'!B23</f>
        <v>Construcţii şi instalaţii</v>
      </c>
      <c r="C23" s="154">
        <f>'4-Buget_cerere'!I23</f>
        <v>0</v>
      </c>
      <c r="D23" s="155" t="str">
        <f>IF(E23+F23+G23+H23+I23&lt;&gt;C23,"Eroare!","")</f>
        <v/>
      </c>
      <c r="E23" s="195">
        <v>0</v>
      </c>
      <c r="F23" s="195">
        <v>0</v>
      </c>
      <c r="G23" s="195">
        <v>0</v>
      </c>
      <c r="H23" s="195">
        <v>0</v>
      </c>
      <c r="I23" s="195">
        <v>0</v>
      </c>
    </row>
    <row r="24" spans="1:9" s="157" customFormat="1" x14ac:dyDescent="0.2">
      <c r="A24" s="143" t="str">
        <f>'4-Buget_cerere'!A24</f>
        <v>4.2.</v>
      </c>
      <c r="B24" s="153" t="str">
        <f>'4-Buget_cerere'!B24</f>
        <v>Dotări</v>
      </c>
      <c r="C24" s="154">
        <f>'4-Buget_cerere'!I24</f>
        <v>0</v>
      </c>
      <c r="D24" s="155" t="str">
        <f>IF(E24+F24+G24+H24+I24&lt;&gt;C24,"Eroare!","")</f>
        <v/>
      </c>
      <c r="E24" s="195">
        <v>0</v>
      </c>
      <c r="F24" s="195">
        <v>0</v>
      </c>
      <c r="G24" s="195">
        <v>0</v>
      </c>
      <c r="H24" s="195">
        <v>0</v>
      </c>
      <c r="I24" s="195">
        <v>0</v>
      </c>
    </row>
    <row r="25" spans="1:9" s="157" customFormat="1" x14ac:dyDescent="0.2">
      <c r="A25" s="143">
        <f>'4-Buget_cerere'!A25</f>
        <v>0</v>
      </c>
      <c r="B25" s="153" t="str">
        <f>'4-Buget_cerere'!B25</f>
        <v>Active necorporale</v>
      </c>
      <c r="C25" s="154">
        <f>'4-Buget_cerere'!I25</f>
        <v>0</v>
      </c>
      <c r="D25" s="155" t="str">
        <f>IF(E25+F25+G25+H25+I25&lt;&gt;C25,"Eroare!","")</f>
        <v/>
      </c>
      <c r="E25" s="195">
        <v>0</v>
      </c>
      <c r="F25" s="195">
        <v>0</v>
      </c>
      <c r="G25" s="195">
        <v>0</v>
      </c>
      <c r="H25" s="195">
        <v>0</v>
      </c>
      <c r="I25" s="195">
        <v>0</v>
      </c>
    </row>
    <row r="26" spans="1:9" s="157" customFormat="1" ht="24" x14ac:dyDescent="0.2">
      <c r="A26" s="143" t="str">
        <f>'4-Buget_cerere'!A26</f>
        <v>4.3.</v>
      </c>
      <c r="B26" s="153" t="str">
        <f>'4-Buget_cerere'!B26</f>
        <v xml:space="preserve">Construcţii, instalaţii și dotări  aferente măsurilor conexe </v>
      </c>
      <c r="C26" s="154">
        <f>'4-Buget_cerere'!I26</f>
        <v>0</v>
      </c>
      <c r="D26" s="155" t="str">
        <f>IF(E26+F26+G26+H26+I26&lt;&gt;C26,"Eroare!","")</f>
        <v/>
      </c>
      <c r="E26" s="195">
        <v>0</v>
      </c>
      <c r="F26" s="195">
        <v>0</v>
      </c>
      <c r="G26" s="195">
        <v>0</v>
      </c>
      <c r="H26" s="195">
        <v>0</v>
      </c>
      <c r="I26" s="195">
        <v>0</v>
      </c>
    </row>
    <row r="27" spans="1:9" s="152" customFormat="1" x14ac:dyDescent="0.2">
      <c r="A27" s="142"/>
      <c r="B27" s="160" t="str">
        <f>'4-Buget_cerere'!B27</f>
        <v>TOTAL CAPITOL 4</v>
      </c>
      <c r="C27" s="154">
        <f>'4-Buget_cerere'!I27</f>
        <v>0</v>
      </c>
      <c r="D27" s="155" t="str">
        <f>IF(E27+F27+G27+H27+I27&lt;&gt;C27,"Eroare!","")</f>
        <v/>
      </c>
      <c r="E27" s="159">
        <f>SUM(E23:E26)</f>
        <v>0</v>
      </c>
      <c r="F27" s="159">
        <f>SUM(F23:F26)</f>
        <v>0</v>
      </c>
      <c r="G27" s="159">
        <f>SUM(G23:G26)</f>
        <v>0</v>
      </c>
      <c r="H27" s="159">
        <f>SUM(H23:H26)</f>
        <v>0</v>
      </c>
      <c r="I27" s="159">
        <f>SUM(I23:I26)</f>
        <v>0</v>
      </c>
    </row>
    <row r="28" spans="1:9" s="152" customFormat="1" x14ac:dyDescent="0.2">
      <c r="A28" s="142" t="str">
        <f>'4-Buget_cerere'!A28</f>
        <v>CAP. 5</v>
      </c>
      <c r="B28" s="463" t="str">
        <f>'4-Buget_cerere'!B28:I28</f>
        <v>Alte cheltuieli</v>
      </c>
      <c r="C28" s="464"/>
      <c r="D28" s="464"/>
      <c r="E28" s="464"/>
      <c r="F28" s="464"/>
      <c r="G28" s="464"/>
      <c r="H28" s="465"/>
    </row>
    <row r="29" spans="1:9" s="157" customFormat="1" x14ac:dyDescent="0.2">
      <c r="A29" s="143" t="str">
        <f>'4-Buget_cerere'!A29</f>
        <v>5.1.</v>
      </c>
      <c r="B29" s="153" t="str">
        <f>'4-Buget_cerere'!B29</f>
        <v>Organizare de şantier</v>
      </c>
      <c r="C29" s="154">
        <f>'4-Buget_cerere'!I29</f>
        <v>0</v>
      </c>
      <c r="D29" s="155" t="str">
        <f>IF(E29+F29+G29+H29+I29&lt;&gt;C29,"Eroare!","")</f>
        <v/>
      </c>
      <c r="E29" s="195">
        <v>0</v>
      </c>
      <c r="F29" s="195">
        <v>0</v>
      </c>
      <c r="G29" s="195">
        <v>0</v>
      </c>
      <c r="H29" s="195">
        <v>0</v>
      </c>
      <c r="I29" s="195">
        <v>0</v>
      </c>
    </row>
    <row r="30" spans="1:9" s="152" customFormat="1" x14ac:dyDescent="0.2">
      <c r="A30" s="143" t="str">
        <f>'4-Buget_cerere'!A30</f>
        <v>5.2.</v>
      </c>
      <c r="B30" s="153" t="str">
        <f>'4-Buget_cerere'!B30</f>
        <v>Comisioane, cote, taxe, costul creditului</v>
      </c>
      <c r="C30" s="154">
        <f>'4-Buget_cerere'!I30</f>
        <v>0</v>
      </c>
      <c r="D30" s="155" t="str">
        <f>IF(E30+F30+G30+H30+I30&lt;&gt;C30,"Eroare!","")</f>
        <v/>
      </c>
      <c r="E30" s="195">
        <v>0</v>
      </c>
      <c r="F30" s="195">
        <v>0</v>
      </c>
      <c r="G30" s="195">
        <v>0</v>
      </c>
      <c r="H30" s="195">
        <v>0</v>
      </c>
      <c r="I30" s="195">
        <v>0</v>
      </c>
    </row>
    <row r="31" spans="1:9" s="152" customFormat="1" x14ac:dyDescent="0.2">
      <c r="A31" s="143" t="str">
        <f>'4-Buget_cerere'!A31</f>
        <v>5.3.</v>
      </c>
      <c r="B31" s="153" t="str">
        <f>'4-Buget_cerere'!B31</f>
        <v>Cheltuieli diverse şi neprevăzute</v>
      </c>
      <c r="C31" s="154">
        <f>'4-Buget_cerere'!I31</f>
        <v>0</v>
      </c>
      <c r="D31" s="155" t="str">
        <f>IF(E31+F31+G31+H31+I31&lt;&gt;C31,"Eroare!","")</f>
        <v/>
      </c>
      <c r="E31" s="195">
        <v>0</v>
      </c>
      <c r="F31" s="195">
        <v>0</v>
      </c>
      <c r="G31" s="195">
        <v>0</v>
      </c>
      <c r="H31" s="195">
        <v>0</v>
      </c>
      <c r="I31" s="195">
        <v>0</v>
      </c>
    </row>
    <row r="32" spans="1:9" s="152" customFormat="1" x14ac:dyDescent="0.2">
      <c r="A32" s="142"/>
      <c r="B32" s="160" t="str">
        <f>'4-Buget_cerere'!B32</f>
        <v>TOTAL CAPITOL 5</v>
      </c>
      <c r="C32" s="154">
        <f>'4-Buget_cerere'!I32</f>
        <v>0</v>
      </c>
      <c r="D32" s="155" t="str">
        <f>IF(E32+F32+G32+H32+I32&lt;&gt;C32,"Eroare!","")</f>
        <v/>
      </c>
      <c r="E32" s="159">
        <f>SUM(E29:E31)</f>
        <v>0</v>
      </c>
      <c r="F32" s="159">
        <f>SUM(F29:F31)</f>
        <v>0</v>
      </c>
      <c r="G32" s="159">
        <f>SUM(G29:G31)</f>
        <v>0</v>
      </c>
      <c r="H32" s="159">
        <f>SUM(H29:H31)</f>
        <v>0</v>
      </c>
      <c r="I32" s="159">
        <f>SUM(I29:I31)</f>
        <v>0</v>
      </c>
    </row>
    <row r="33" spans="1:9" s="152" customFormat="1" x14ac:dyDescent="0.2">
      <c r="A33" s="142" t="str">
        <f>'4-Buget_cerere'!A33</f>
        <v>CAP. 6</v>
      </c>
      <c r="B33" s="463" t="str">
        <f>'4-Buget_cerere'!B33</f>
        <v>Cheltuieli pentru informare şi publicitate</v>
      </c>
      <c r="C33" s="464"/>
      <c r="D33" s="464"/>
      <c r="E33" s="464"/>
      <c r="F33" s="464"/>
      <c r="G33" s="464"/>
      <c r="H33" s="465"/>
    </row>
    <row r="34" spans="1:9" s="152" customFormat="1" ht="36" x14ac:dyDescent="0.2">
      <c r="A34" s="143" t="str">
        <f>'4-Buget_cerere'!A34</f>
        <v>6.1.</v>
      </c>
      <c r="B34" s="153" t="str">
        <f>'4-Buget_cerere'!B34</f>
        <v xml:space="preserve">Cheltuieli cu activitățile obligatorii de informare și publicitate aferente proiectului  </v>
      </c>
      <c r="C34" s="154">
        <f>'4-Buget_cerere'!I34</f>
        <v>0</v>
      </c>
      <c r="D34" s="155" t="str">
        <f>IF(E34+F34+G34+H34+I34&lt;&gt;C34,"Eroare!","")</f>
        <v/>
      </c>
      <c r="E34" s="195">
        <v>0</v>
      </c>
      <c r="F34" s="195">
        <v>0</v>
      </c>
      <c r="G34" s="195">
        <v>0</v>
      </c>
      <c r="H34" s="195">
        <v>0</v>
      </c>
      <c r="I34" s="195">
        <v>0</v>
      </c>
    </row>
    <row r="35" spans="1:9" s="152" customFormat="1" ht="24" x14ac:dyDescent="0.2">
      <c r="A35" s="143" t="str">
        <f>'4-Buget_cerere'!A35</f>
        <v xml:space="preserve">6.2. </v>
      </c>
      <c r="B35" s="153" t="str">
        <f>'4-Buget_cerere'!B35</f>
        <v xml:space="preserve">Cheltuielile de promovare a obiectivului de investiție </v>
      </c>
      <c r="C35" s="154">
        <f>'4-Buget_cerere'!I35</f>
        <v>0</v>
      </c>
      <c r="D35" s="155" t="str">
        <f>IF(E35+F35+G35+H35+I35&lt;&gt;C35,"Eroare!","")</f>
        <v/>
      </c>
      <c r="E35" s="195">
        <v>0</v>
      </c>
      <c r="F35" s="195">
        <v>0</v>
      </c>
      <c r="G35" s="195">
        <v>0</v>
      </c>
      <c r="H35" s="195">
        <v>0</v>
      </c>
      <c r="I35" s="195">
        <v>0</v>
      </c>
    </row>
    <row r="36" spans="1:9" s="152" customFormat="1" hidden="1" x14ac:dyDescent="0.2">
      <c r="A36" s="143"/>
      <c r="B36" s="153"/>
      <c r="C36" s="154"/>
      <c r="D36" s="155" t="str">
        <f>IF(E36+F36+G36+H36+I36&lt;&gt;C36,"Eroare!","")</f>
        <v/>
      </c>
      <c r="E36" s="195"/>
      <c r="F36" s="195"/>
      <c r="G36" s="195"/>
      <c r="H36" s="195"/>
      <c r="I36" s="195"/>
    </row>
    <row r="37" spans="1:9" s="152" customFormat="1" x14ac:dyDescent="0.2">
      <c r="A37" s="142"/>
      <c r="B37" s="160" t="str">
        <f>'4-Buget_cerere'!B36</f>
        <v>TOTAL CAPITOL 6</v>
      </c>
      <c r="C37" s="154">
        <f>'4-Buget_cerere'!I36</f>
        <v>0</v>
      </c>
      <c r="D37" s="155" t="str">
        <f>IF(E37+F37+G37+H37+I37&lt;&gt;C37,"Eroare!","")</f>
        <v/>
      </c>
      <c r="E37" s="159">
        <f>SUM(E34:E35)</f>
        <v>0</v>
      </c>
      <c r="F37" s="159">
        <f>SUM(F34:F35)</f>
        <v>0</v>
      </c>
      <c r="G37" s="159">
        <f>SUM(G34:G35)</f>
        <v>0</v>
      </c>
      <c r="H37" s="159">
        <f>SUM(H34:H35)</f>
        <v>0</v>
      </c>
      <c r="I37" s="159">
        <f>SUM(I34:I35)</f>
        <v>0</v>
      </c>
    </row>
    <row r="38" spans="1:9" s="152" customFormat="1" ht="12.75" x14ac:dyDescent="0.2">
      <c r="A38" s="367" t="s">
        <v>222</v>
      </c>
      <c r="B38" s="483" t="s">
        <v>519</v>
      </c>
      <c r="C38" s="484"/>
      <c r="D38" s="484"/>
      <c r="E38" s="484"/>
      <c r="F38" s="484"/>
      <c r="G38" s="484"/>
      <c r="H38" s="484"/>
      <c r="I38" s="485"/>
    </row>
    <row r="39" spans="1:9" s="152" customFormat="1" ht="12.75" x14ac:dyDescent="0.2">
      <c r="A39" s="368" t="s">
        <v>323</v>
      </c>
      <c r="B39" s="369" t="s">
        <v>522</v>
      </c>
      <c r="C39" s="154">
        <f>'4-Buget_cerere'!I38</f>
        <v>0</v>
      </c>
      <c r="D39" s="155"/>
      <c r="E39" s="195">
        <v>0</v>
      </c>
      <c r="F39" s="195">
        <v>0</v>
      </c>
      <c r="G39" s="195">
        <v>0</v>
      </c>
      <c r="H39" s="195">
        <v>0</v>
      </c>
      <c r="I39" s="195">
        <v>0</v>
      </c>
    </row>
    <row r="40" spans="1:9" s="152" customFormat="1" ht="25.5" x14ac:dyDescent="0.2">
      <c r="A40" s="368" t="s">
        <v>523</v>
      </c>
      <c r="B40" s="370" t="s">
        <v>524</v>
      </c>
      <c r="C40" s="154">
        <f>'4-Buget_cerere'!I39</f>
        <v>0</v>
      </c>
      <c r="D40" s="155"/>
      <c r="E40" s="195">
        <v>0</v>
      </c>
      <c r="F40" s="195">
        <v>0</v>
      </c>
      <c r="G40" s="195">
        <v>0</v>
      </c>
      <c r="H40" s="195">
        <v>0</v>
      </c>
      <c r="I40" s="195">
        <v>0</v>
      </c>
    </row>
    <row r="41" spans="1:9" s="152" customFormat="1" ht="12.75" x14ac:dyDescent="0.2">
      <c r="A41" s="371"/>
      <c r="B41" s="372" t="str">
        <f>'[2]4-Buget_cerere'!B40</f>
        <v>TOTAL CAPITOL 7</v>
      </c>
      <c r="C41" s="154">
        <f>C40+C39</f>
        <v>0</v>
      </c>
      <c r="D41" s="155"/>
      <c r="E41" s="159">
        <f>SUM(E38:E39)</f>
        <v>0</v>
      </c>
      <c r="F41" s="159">
        <f>SUM(F38:F39)</f>
        <v>0</v>
      </c>
      <c r="G41" s="159">
        <f>SUM(G38:G39)</f>
        <v>0</v>
      </c>
      <c r="H41" s="159">
        <f>SUM(H38:H39)</f>
        <v>0</v>
      </c>
      <c r="I41" s="159">
        <f>SUM(I38:I39)</f>
        <v>0</v>
      </c>
    </row>
    <row r="42" spans="1:9" s="152" customFormat="1" x14ac:dyDescent="0.2">
      <c r="A42" s="142">
        <f>'4-Buget_cerere'!A41</f>
        <v>0</v>
      </c>
      <c r="B42" s="463">
        <f>'4-Buget_cerere'!B41:I41</f>
        <v>0</v>
      </c>
      <c r="C42" s="464"/>
      <c r="D42" s="464"/>
      <c r="E42" s="464"/>
      <c r="F42" s="464"/>
      <c r="G42" s="464"/>
      <c r="H42" s="465"/>
      <c r="I42" s="350"/>
    </row>
    <row r="43" spans="1:9" s="152" customFormat="1" x14ac:dyDescent="0.2">
      <c r="A43" s="142">
        <f>'4-Buget_cerere'!A42</f>
        <v>0</v>
      </c>
      <c r="B43" s="143">
        <f>'4-Buget_cerere'!B42</f>
        <v>0</v>
      </c>
      <c r="C43" s="154">
        <f>'4-Buget_cerere'!I42</f>
        <v>0</v>
      </c>
      <c r="D43" s="155" t="str">
        <f>IF(E43+F43+G43+H43+I43&lt;&gt;C43,"Eroare!","")</f>
        <v/>
      </c>
      <c r="E43" s="195">
        <v>0</v>
      </c>
      <c r="F43" s="195">
        <v>0</v>
      </c>
      <c r="G43" s="195">
        <v>0</v>
      </c>
      <c r="H43" s="195">
        <v>0</v>
      </c>
      <c r="I43" s="195">
        <v>0</v>
      </c>
    </row>
    <row r="44" spans="1:9" s="152" customFormat="1" ht="28.15" customHeight="1" x14ac:dyDescent="0.2">
      <c r="A44" s="142"/>
      <c r="B44" s="158">
        <f>'4-Buget_cerere'!B44</f>
        <v>0</v>
      </c>
      <c r="C44" s="154">
        <f>'4-Buget_cerere'!I44</f>
        <v>0</v>
      </c>
      <c r="D44" s="155" t="str">
        <f t="shared" ref="D44:D50" si="1">IF(E44+F44+G44+H44+I44&lt;&gt;C44,"Eroare!","")</f>
        <v/>
      </c>
      <c r="E44" s="159">
        <f>SUM(E43)</f>
        <v>0</v>
      </c>
      <c r="F44" s="159">
        <f>SUM(F43)</f>
        <v>0</v>
      </c>
      <c r="G44" s="159">
        <f>SUM(G43)</f>
        <v>0</v>
      </c>
      <c r="H44" s="159">
        <f>SUM(H43)</f>
        <v>0</v>
      </c>
      <c r="I44" s="159">
        <f>SUM(I43)</f>
        <v>0</v>
      </c>
    </row>
    <row r="45" spans="1:9" s="152" customFormat="1" x14ac:dyDescent="0.2">
      <c r="A45" s="142"/>
      <c r="B45" s="158"/>
      <c r="C45" s="154"/>
      <c r="D45" s="155"/>
      <c r="E45" s="159"/>
      <c r="F45" s="159"/>
      <c r="G45" s="159"/>
      <c r="H45" s="159"/>
      <c r="I45" s="159"/>
    </row>
    <row r="46" spans="1:9" s="152" customFormat="1" hidden="1" x14ac:dyDescent="0.2">
      <c r="A46" s="142"/>
      <c r="B46" s="142"/>
      <c r="C46" s="154">
        <f>'4-Buget_cerere'!J50</f>
        <v>0</v>
      </c>
      <c r="D46" s="155" t="str">
        <f t="shared" si="1"/>
        <v/>
      </c>
      <c r="E46" s="156"/>
      <c r="F46" s="156"/>
      <c r="G46" s="156"/>
      <c r="H46" s="156"/>
      <c r="I46" s="156"/>
    </row>
    <row r="47" spans="1:9" s="152" customFormat="1" hidden="1" x14ac:dyDescent="0.2">
      <c r="A47" s="142"/>
      <c r="B47" s="142"/>
      <c r="C47" s="154">
        <f>'4-Buget_cerere'!J51</f>
        <v>0</v>
      </c>
      <c r="D47" s="155" t="str">
        <f t="shared" si="1"/>
        <v/>
      </c>
      <c r="E47" s="156"/>
      <c r="F47" s="156"/>
      <c r="G47" s="156"/>
      <c r="H47" s="156"/>
      <c r="I47" s="156"/>
    </row>
    <row r="48" spans="1:9" s="152" customFormat="1" x14ac:dyDescent="0.2">
      <c r="A48" s="144"/>
      <c r="B48" s="161" t="str">
        <f>'4-Buget_cerere'!B46</f>
        <v>TOTAL GENERAL</v>
      </c>
      <c r="C48" s="154">
        <f>'4-Buget_cerere'!I46</f>
        <v>0</v>
      </c>
      <c r="D48" s="155" t="str">
        <f>IF(E48+F48+G48+H48+I48&lt;&gt;C48,"Eroare!","")</f>
        <v/>
      </c>
      <c r="E48" s="159">
        <f>E11+E14+E21+E27+E32+E37+E44+E41</f>
        <v>0</v>
      </c>
      <c r="F48" s="159">
        <f>F11+F14+F21+F27+F32+F37+F44+F41</f>
        <v>0</v>
      </c>
      <c r="G48" s="159">
        <f>G11+G14+G21+G27+G32+G37+G44+G41</f>
        <v>0</v>
      </c>
      <c r="H48" s="159">
        <f>H11+H14+H21+H27+H32+H37+H44+H41</f>
        <v>0</v>
      </c>
      <c r="I48" s="159">
        <f>I11+I14+I21+I27+I32+I37+I44+I41</f>
        <v>0</v>
      </c>
    </row>
    <row r="49" spans="1:10" s="164" customFormat="1" x14ac:dyDescent="0.2">
      <c r="A49" s="162"/>
      <c r="B49" s="163" t="s">
        <v>231</v>
      </c>
      <c r="C49" s="154">
        <f>'4-Buget_cerere'!C46+'4-Buget_cerere'!D46</f>
        <v>0</v>
      </c>
      <c r="D49" s="155" t="str">
        <f t="shared" si="1"/>
        <v/>
      </c>
      <c r="E49" s="159">
        <f>E48-E50</f>
        <v>0</v>
      </c>
      <c r="F49" s="159">
        <f>F48-F50</f>
        <v>0</v>
      </c>
      <c r="G49" s="159">
        <f>G48-G50</f>
        <v>0</v>
      </c>
      <c r="H49" s="159">
        <f>H48-H50</f>
        <v>0</v>
      </c>
      <c r="I49" s="159">
        <f>I48-I50</f>
        <v>0</v>
      </c>
      <c r="J49" s="165"/>
    </row>
    <row r="50" spans="1:10" s="164" customFormat="1" ht="15" customHeight="1" x14ac:dyDescent="0.2">
      <c r="A50" s="162"/>
      <c r="B50" s="163" t="s">
        <v>232</v>
      </c>
      <c r="C50" s="154">
        <f>'4-Buget_cerere'!H46</f>
        <v>0</v>
      </c>
      <c r="D50" s="155" t="str">
        <f t="shared" si="1"/>
        <v/>
      </c>
      <c r="E50" s="195">
        <v>0</v>
      </c>
      <c r="F50" s="195">
        <v>0</v>
      </c>
      <c r="G50" s="195">
        <v>0</v>
      </c>
      <c r="H50" s="195">
        <v>0</v>
      </c>
      <c r="I50" s="195">
        <v>0</v>
      </c>
    </row>
    <row r="51" spans="1:10" s="167" customFormat="1" x14ac:dyDescent="0.2">
      <c r="A51" s="145"/>
      <c r="B51" s="146" t="s">
        <v>233</v>
      </c>
      <c r="C51" s="166"/>
      <c r="D51" s="166"/>
      <c r="E51" s="269" t="e">
        <f>E49/$C$49</f>
        <v>#DIV/0!</v>
      </c>
      <c r="F51" s="269" t="e">
        <f>F49/$C$49</f>
        <v>#DIV/0!</v>
      </c>
      <c r="G51" s="269" t="e">
        <f>G49/$C$49</f>
        <v>#DIV/0!</v>
      </c>
      <c r="H51" s="269" t="e">
        <f>H49/$C$49</f>
        <v>#DIV/0!</v>
      </c>
      <c r="I51" s="269" t="e">
        <f>I49/$C$49</f>
        <v>#DIV/0!</v>
      </c>
    </row>
    <row r="52" spans="1:10" s="167" customFormat="1" x14ac:dyDescent="0.2">
      <c r="A52" s="145"/>
      <c r="B52" s="146"/>
      <c r="C52" s="166"/>
      <c r="D52" s="166"/>
      <c r="E52" s="269" t="e">
        <f>E48/$C$48</f>
        <v>#DIV/0!</v>
      </c>
      <c r="F52" s="269" t="e">
        <f>F48/$C$48</f>
        <v>#DIV/0!</v>
      </c>
      <c r="G52" s="269" t="e">
        <f>G48/$C$48</f>
        <v>#DIV/0!</v>
      </c>
      <c r="H52" s="269" t="e">
        <f>H48/$C$48</f>
        <v>#DIV/0!</v>
      </c>
      <c r="I52" s="269" t="e">
        <f>I48/$C$48</f>
        <v>#DIV/0!</v>
      </c>
    </row>
    <row r="53" spans="1:10" s="35" customFormat="1" x14ac:dyDescent="0.2">
      <c r="A53" s="168"/>
      <c r="B53" s="169"/>
      <c r="C53" s="170" t="s">
        <v>225</v>
      </c>
      <c r="D53" s="171" t="s">
        <v>227</v>
      </c>
      <c r="E53" s="480" t="s">
        <v>28</v>
      </c>
      <c r="F53" s="480"/>
      <c r="G53" s="480"/>
      <c r="H53" s="480"/>
      <c r="I53" s="480"/>
    </row>
    <row r="54" spans="1:10" s="172" customFormat="1" x14ac:dyDescent="0.2">
      <c r="A54" s="145"/>
      <c r="B54" s="192" t="s">
        <v>228</v>
      </c>
      <c r="C54" s="170" t="s">
        <v>229</v>
      </c>
      <c r="D54" s="171" t="s">
        <v>230</v>
      </c>
      <c r="E54" s="170" t="s">
        <v>24</v>
      </c>
      <c r="F54" s="170" t="s">
        <v>25</v>
      </c>
      <c r="G54" s="170" t="s">
        <v>26</v>
      </c>
      <c r="H54" s="170" t="s">
        <v>27</v>
      </c>
      <c r="I54" s="170" t="s">
        <v>57</v>
      </c>
    </row>
    <row r="55" spans="1:10" s="176" customFormat="1" ht="24" x14ac:dyDescent="0.2">
      <c r="A55" s="163" t="str">
        <f>'4-Buget_cerere'!A50</f>
        <v>I</v>
      </c>
      <c r="B55" s="173" t="str">
        <f>'4-Buget_cerere'!B50</f>
        <v>Valoarea totală a cererii de finantare, din care :</v>
      </c>
      <c r="C55" s="174">
        <f>'4-Buget_cerere'!C50</f>
        <v>0</v>
      </c>
      <c r="D55" s="155" t="str">
        <f t="shared" ref="D55:D62" si="2">IF(E55+F55+G55+H55+I55&lt;&gt;C55,"Eroare!","")</f>
        <v/>
      </c>
      <c r="E55" s="175">
        <f>E48</f>
        <v>0</v>
      </c>
      <c r="F55" s="175">
        <f>F48</f>
        <v>0</v>
      </c>
      <c r="G55" s="175">
        <f>G48</f>
        <v>0</v>
      </c>
      <c r="H55" s="175">
        <f>H48</f>
        <v>0</v>
      </c>
      <c r="I55" s="175">
        <f>I48</f>
        <v>0</v>
      </c>
    </row>
    <row r="56" spans="1:10" s="172" customFormat="1" ht="24" x14ac:dyDescent="0.2">
      <c r="A56" s="163" t="str">
        <f>'4-Buget_cerere'!A51</f>
        <v>I.a.</v>
      </c>
      <c r="B56" s="173" t="str">
        <f>'4-Buget_cerere'!B51</f>
        <v>Valoarea totala neeligibilă, inclusiv TVA aferenta</v>
      </c>
      <c r="C56" s="174">
        <f>'4-Buget_cerere'!C51</f>
        <v>0</v>
      </c>
      <c r="D56" s="155" t="str">
        <f t="shared" si="2"/>
        <v/>
      </c>
      <c r="E56" s="177">
        <f>E50</f>
        <v>0</v>
      </c>
      <c r="F56" s="177">
        <f>F50</f>
        <v>0</v>
      </c>
      <c r="G56" s="177">
        <f>G50</f>
        <v>0</v>
      </c>
      <c r="H56" s="177">
        <f>H50</f>
        <v>0</v>
      </c>
      <c r="I56" s="177">
        <f>I50</f>
        <v>0</v>
      </c>
    </row>
    <row r="57" spans="1:10" s="172" customFormat="1" x14ac:dyDescent="0.2">
      <c r="A57" s="163" t="str">
        <f>'4-Buget_cerere'!A52</f>
        <v>I.b.</v>
      </c>
      <c r="B57" s="173" t="str">
        <f>'4-Buget_cerere'!B52</f>
        <v xml:space="preserve">Valoarea totala eligibilă </v>
      </c>
      <c r="C57" s="174">
        <f>'4-Buget_cerere'!C52</f>
        <v>0</v>
      </c>
      <c r="D57" s="155" t="str">
        <f t="shared" si="2"/>
        <v/>
      </c>
      <c r="E57" s="177">
        <f>E49</f>
        <v>0</v>
      </c>
      <c r="F57" s="177">
        <f>F49</f>
        <v>0</v>
      </c>
      <c r="G57" s="177">
        <f>G49</f>
        <v>0</v>
      </c>
      <c r="H57" s="177">
        <f>H49</f>
        <v>0</v>
      </c>
      <c r="I57" s="177">
        <f>I49</f>
        <v>0</v>
      </c>
      <c r="J57" s="178"/>
    </row>
    <row r="58" spans="1:10" s="176" customFormat="1" x14ac:dyDescent="0.2">
      <c r="A58" s="163" t="str">
        <f>'4-Buget_cerere'!A53</f>
        <v>II</v>
      </c>
      <c r="B58" s="173" t="str">
        <f>'4-Buget_cerere'!B53</f>
        <v>Contribuţia proprie, din care :</v>
      </c>
      <c r="C58" s="174" t="e">
        <f>'4-Buget_cerere'!C53</f>
        <v>#REF!</v>
      </c>
      <c r="D58" s="155" t="e">
        <f t="shared" si="2"/>
        <v>#DIV/0!</v>
      </c>
      <c r="E58" s="175" t="e">
        <f>SUM(E59:E61)</f>
        <v>#DIV/0!</v>
      </c>
      <c r="F58" s="175" t="e">
        <f>SUM(F59:F61)</f>
        <v>#DIV/0!</v>
      </c>
      <c r="G58" s="175" t="e">
        <f>SUM(G59:G61)</f>
        <v>#DIV/0!</v>
      </c>
      <c r="H58" s="175" t="e">
        <f>SUM(H59:H61)</f>
        <v>#DIV/0!</v>
      </c>
      <c r="I58" s="175" t="e">
        <f>SUM(I59:I61)</f>
        <v>#DIV/0!</v>
      </c>
    </row>
    <row r="59" spans="1:10" s="172" customFormat="1" ht="20.65" customHeight="1" x14ac:dyDescent="0.2">
      <c r="A59" s="163" t="str">
        <f>'4-Buget_cerere'!A54</f>
        <v>II.a.</v>
      </c>
      <c r="B59" s="173" t="str">
        <f>'4-Buget_cerere'!B54</f>
        <v xml:space="preserve">Contribuţia solicitantului la cheltuieli eligibile </v>
      </c>
      <c r="C59" s="174">
        <f>'4-Buget_cerere'!C54</f>
        <v>0</v>
      </c>
      <c r="D59" s="155" t="e">
        <f t="shared" si="2"/>
        <v>#DIV/0!</v>
      </c>
      <c r="E59" s="179" t="e">
        <f>E51*'4-Buget_cerere'!$C$54</f>
        <v>#DIV/0!</v>
      </c>
      <c r="F59" s="179" t="e">
        <f>F51*'4-Buget_cerere'!$C$54</f>
        <v>#DIV/0!</v>
      </c>
      <c r="G59" s="179" t="e">
        <f>G51*'4-Buget_cerere'!$C$54</f>
        <v>#DIV/0!</v>
      </c>
      <c r="H59" s="179" t="e">
        <f>H51*'4-Buget_cerere'!$C$54</f>
        <v>#DIV/0!</v>
      </c>
      <c r="I59" s="179" t="e">
        <f>I51*'4-Buget_cerere'!$C$54</f>
        <v>#DIV/0!</v>
      </c>
    </row>
    <row r="60" spans="1:10" s="172" customFormat="1" ht="20.65" customHeight="1" x14ac:dyDescent="0.2">
      <c r="A60" s="163" t="str">
        <f>'4-Buget_cerere'!A55</f>
        <v>II.b.</v>
      </c>
      <c r="B60" s="173" t="str">
        <f>'4-Buget_cerere'!B55</f>
        <v>Profitul din exploatare</v>
      </c>
      <c r="C60" s="174" t="e">
        <f>'4-Buget_cerere'!C55</f>
        <v>#REF!</v>
      </c>
      <c r="D60" s="155" t="e">
        <f t="shared" si="2"/>
        <v>#DIV/0!</v>
      </c>
      <c r="E60" s="179" t="e">
        <f>E51*'4-Buget_cerere'!$C$55</f>
        <v>#DIV/0!</v>
      </c>
      <c r="F60" s="179" t="e">
        <f>F51*'4-Buget_cerere'!$C$55</f>
        <v>#DIV/0!</v>
      </c>
      <c r="G60" s="179" t="e">
        <f>G51*'4-Buget_cerere'!$C$55</f>
        <v>#DIV/0!</v>
      </c>
      <c r="H60" s="179" t="e">
        <f>H51*'4-Buget_cerere'!$C$55</f>
        <v>#DIV/0!</v>
      </c>
      <c r="I60" s="179" t="e">
        <f>I51*'4-Buget_cerere'!$C$55</f>
        <v>#DIV/0!</v>
      </c>
    </row>
    <row r="61" spans="1:10" s="172" customFormat="1" ht="31.9" customHeight="1" x14ac:dyDescent="0.2">
      <c r="A61" s="163" t="str">
        <f>'4-Buget_cerere'!A56</f>
        <v>II.c.</v>
      </c>
      <c r="B61" s="173" t="str">
        <f>'4-Buget_cerere'!B56</f>
        <v>Contribuţia solicitantului la cheltuieli neeligibile, inclusiv TVA aferenta</v>
      </c>
      <c r="C61" s="174">
        <f>'4-Buget_cerere'!C56</f>
        <v>0</v>
      </c>
      <c r="D61" s="155" t="str">
        <f t="shared" si="2"/>
        <v/>
      </c>
      <c r="E61" s="177">
        <f>E50</f>
        <v>0</v>
      </c>
      <c r="F61" s="177">
        <f>F50</f>
        <v>0</v>
      </c>
      <c r="G61" s="177">
        <f>G50</f>
        <v>0</v>
      </c>
      <c r="H61" s="177">
        <f>H50</f>
        <v>0</v>
      </c>
      <c r="I61" s="177">
        <f>I50</f>
        <v>0</v>
      </c>
    </row>
    <row r="62" spans="1:10" s="176" customFormat="1" ht="24" x14ac:dyDescent="0.2">
      <c r="A62" s="163" t="str">
        <f>'4-Buget_cerere'!A57</f>
        <v>III</v>
      </c>
      <c r="B62" s="173" t="str">
        <f>'4-Buget_cerere'!B57</f>
        <v>ASISTENŢĂ FINANCIARĂ NERAMBURSABILĂ SOLICITATĂ</v>
      </c>
      <c r="C62" s="174" t="e">
        <f>'4-Buget_cerere'!C57</f>
        <v>#REF!</v>
      </c>
      <c r="D62" s="155" t="e">
        <f t="shared" si="2"/>
        <v>#DIV/0!</v>
      </c>
      <c r="E62" s="179" t="e">
        <f>E51*'4-Buget_cerere'!$C$57</f>
        <v>#DIV/0!</v>
      </c>
      <c r="F62" s="179" t="e">
        <f>F51*'4-Buget_cerere'!$C$57</f>
        <v>#DIV/0!</v>
      </c>
      <c r="G62" s="179" t="e">
        <f>G51*'4-Buget_cerere'!$C$57</f>
        <v>#DIV/0!</v>
      </c>
      <c r="H62" s="179" t="e">
        <f>H51*'4-Buget_cerere'!$C$57</f>
        <v>#DIV/0!</v>
      </c>
      <c r="I62" s="179" t="e">
        <f>I51*'4-Buget_cerere'!$C$57</f>
        <v>#DIV/0!</v>
      </c>
    </row>
    <row r="63" spans="1:10" s="176" customFormat="1" x14ac:dyDescent="0.2">
      <c r="A63" s="180"/>
      <c r="B63" s="181"/>
      <c r="C63" s="178"/>
      <c r="D63" s="182"/>
      <c r="E63" s="183"/>
      <c r="F63" s="183"/>
      <c r="G63" s="183"/>
      <c r="H63" s="183"/>
      <c r="I63" s="183"/>
    </row>
    <row r="64" spans="1:10" s="176" customFormat="1" x14ac:dyDescent="0.2">
      <c r="A64" s="180"/>
      <c r="B64" s="181"/>
      <c r="C64" s="178"/>
      <c r="D64" s="182"/>
      <c r="E64" s="183"/>
      <c r="F64" s="183"/>
      <c r="G64" s="183"/>
      <c r="H64" s="183"/>
      <c r="I64" s="183"/>
    </row>
    <row r="65" spans="1:10" s="176" customFormat="1" x14ac:dyDescent="0.2">
      <c r="A65" s="180"/>
      <c r="B65" s="181"/>
      <c r="C65" s="178"/>
      <c r="D65" s="182"/>
      <c r="E65" s="183"/>
      <c r="F65" s="183"/>
      <c r="G65" s="183"/>
      <c r="H65" s="183"/>
      <c r="I65" s="183"/>
    </row>
    <row r="66" spans="1:10" s="157" customFormat="1" x14ac:dyDescent="0.2">
      <c r="A66" s="184"/>
      <c r="B66" s="185"/>
      <c r="C66" s="186"/>
      <c r="D66" s="148"/>
      <c r="E66" s="149"/>
      <c r="F66" s="149"/>
      <c r="G66" s="149"/>
      <c r="H66" s="149"/>
    </row>
    <row r="67" spans="1:10" x14ac:dyDescent="0.2">
      <c r="A67" s="469" t="s">
        <v>52</v>
      </c>
      <c r="B67" s="469"/>
      <c r="C67" s="461" t="s">
        <v>44</v>
      </c>
      <c r="D67" s="462" t="s">
        <v>45</v>
      </c>
      <c r="E67" s="481" t="s">
        <v>28</v>
      </c>
      <c r="F67" s="482"/>
      <c r="G67" s="482"/>
      <c r="H67" s="482"/>
      <c r="I67" s="482"/>
    </row>
    <row r="68" spans="1:10" s="151" customFormat="1" x14ac:dyDescent="0.2">
      <c r="A68" s="469"/>
      <c r="B68" s="469"/>
      <c r="C68" s="461"/>
      <c r="D68" s="462"/>
      <c r="E68" s="150" t="s">
        <v>24</v>
      </c>
      <c r="F68" s="150" t="s">
        <v>25</v>
      </c>
      <c r="G68" s="150" t="s">
        <v>26</v>
      </c>
      <c r="H68" s="150" t="s">
        <v>27</v>
      </c>
      <c r="I68" s="150" t="s">
        <v>57</v>
      </c>
    </row>
    <row r="69" spans="1:10" s="188" customFormat="1" x14ac:dyDescent="0.2">
      <c r="A69" s="473" t="s">
        <v>58</v>
      </c>
      <c r="B69" s="473"/>
      <c r="C69" s="154">
        <f>'4-Buget_cerere'!C50</f>
        <v>0</v>
      </c>
      <c r="D69" s="155" t="str">
        <f t="shared" ref="D69:D77" si="3">IF(E69+F69+G69+H69+I69&lt;&gt;C69,"Eroare!","")</f>
        <v/>
      </c>
      <c r="E69" s="194">
        <f>E48</f>
        <v>0</v>
      </c>
      <c r="F69" s="187">
        <f>F48</f>
        <v>0</v>
      </c>
      <c r="G69" s="187">
        <f>G48</f>
        <v>0</v>
      </c>
      <c r="H69" s="187">
        <f>H48</f>
        <v>0</v>
      </c>
      <c r="I69" s="187">
        <f>I48</f>
        <v>0</v>
      </c>
    </row>
    <row r="70" spans="1:10" s="188" customFormat="1" x14ac:dyDescent="0.2">
      <c r="A70" s="478" t="s">
        <v>60</v>
      </c>
      <c r="B70" s="479"/>
      <c r="C70" s="189">
        <f>'4-Buget_cerere'!G46</f>
        <v>0</v>
      </c>
      <c r="D70" s="155" t="str">
        <f t="shared" si="3"/>
        <v/>
      </c>
      <c r="E70" s="195">
        <f>'4-Buget_cerere'!G18/2</f>
        <v>0</v>
      </c>
      <c r="F70" s="195">
        <f>E70</f>
        <v>0</v>
      </c>
      <c r="G70" s="195">
        <v>0</v>
      </c>
      <c r="H70" s="195">
        <v>0</v>
      </c>
      <c r="I70" s="195">
        <v>0</v>
      </c>
    </row>
    <row r="71" spans="1:10" s="188" customFormat="1" x14ac:dyDescent="0.2">
      <c r="A71" s="478" t="s">
        <v>236</v>
      </c>
      <c r="B71" s="479"/>
      <c r="C71" s="189">
        <f>'4-Buget_cerere'!D46+'4-Buget_cerere'!G46</f>
        <v>0</v>
      </c>
      <c r="D71" s="155" t="str">
        <f t="shared" si="3"/>
        <v/>
      </c>
      <c r="E71" s="195">
        <f>E55*19/119</f>
        <v>0</v>
      </c>
      <c r="F71" s="195">
        <f>F55*19/119</f>
        <v>0</v>
      </c>
      <c r="G71" s="195">
        <f>G55*19/119</f>
        <v>0</v>
      </c>
      <c r="H71" s="195">
        <v>0</v>
      </c>
      <c r="I71" s="195">
        <v>0</v>
      </c>
      <c r="J71" s="270">
        <f>C71-E71-F71-G71</f>
        <v>0</v>
      </c>
    </row>
    <row r="72" spans="1:10" s="188" customFormat="1" ht="28.15" customHeight="1" x14ac:dyDescent="0.2">
      <c r="A72" s="473" t="s">
        <v>46</v>
      </c>
      <c r="B72" s="473"/>
      <c r="C72" s="154" t="e">
        <f>'4-Buget_cerere'!C53</f>
        <v>#REF!</v>
      </c>
      <c r="D72" s="155" t="e">
        <f t="shared" si="3"/>
        <v>#DIV/0!</v>
      </c>
      <c r="E72" s="187" t="e">
        <f>SUM(E73:E75)</f>
        <v>#DIV/0!</v>
      </c>
      <c r="F72" s="187" t="e">
        <f>SUM(F73:F75)</f>
        <v>#DIV/0!</v>
      </c>
      <c r="G72" s="187" t="e">
        <f>SUM(G73:G75)</f>
        <v>#DIV/0!</v>
      </c>
      <c r="H72" s="187" t="e">
        <f>SUM(H73:H75)</f>
        <v>#DIV/0!</v>
      </c>
      <c r="I72" s="187" t="e">
        <f>SUM(I73:I75)</f>
        <v>#DIV/0!</v>
      </c>
    </row>
    <row r="73" spans="1:10" s="151" customFormat="1" x14ac:dyDescent="0.2">
      <c r="A73" s="472" t="s">
        <v>53</v>
      </c>
      <c r="B73" s="472"/>
      <c r="C73" s="154">
        <f>'4-Buget_cerere'!C54+'4-Buget_cerere'!C56</f>
        <v>0</v>
      </c>
      <c r="D73" s="155" t="e">
        <f t="shared" si="3"/>
        <v>#DIV/0!</v>
      </c>
      <c r="E73" s="187" t="e">
        <f>E59+E61-E75</f>
        <v>#DIV/0!</v>
      </c>
      <c r="F73" s="187" t="e">
        <f>F59+F61-F75</f>
        <v>#DIV/0!</v>
      </c>
      <c r="G73" s="187" t="e">
        <f>G59+G61-G75</f>
        <v>#DIV/0!</v>
      </c>
      <c r="H73" s="187" t="e">
        <f>H59+H61-H75</f>
        <v>#DIV/0!</v>
      </c>
      <c r="I73" s="187" t="e">
        <f>I59+I61-I75</f>
        <v>#DIV/0!</v>
      </c>
    </row>
    <row r="74" spans="1:10" s="151" customFormat="1" ht="24.75" customHeight="1" x14ac:dyDescent="0.2">
      <c r="A74" s="474" t="s">
        <v>451</v>
      </c>
      <c r="B74" s="475"/>
      <c r="C74" s="154" t="e">
        <f>'4-Buget_cerere'!C55</f>
        <v>#REF!</v>
      </c>
      <c r="D74" s="155" t="e">
        <f t="shared" si="3"/>
        <v>#DIV/0!</v>
      </c>
      <c r="E74" s="187" t="e">
        <f>E60</f>
        <v>#DIV/0!</v>
      </c>
      <c r="F74" s="187" t="e">
        <f t="shared" ref="F74:I74" si="4">F60</f>
        <v>#DIV/0!</v>
      </c>
      <c r="G74" s="187" t="e">
        <f t="shared" si="4"/>
        <v>#DIV/0!</v>
      </c>
      <c r="H74" s="187" t="e">
        <f t="shared" si="4"/>
        <v>#DIV/0!</v>
      </c>
      <c r="I74" s="187" t="e">
        <f t="shared" si="4"/>
        <v>#DIV/0!</v>
      </c>
    </row>
    <row r="75" spans="1:10" s="151" customFormat="1" x14ac:dyDescent="0.2">
      <c r="A75" s="472" t="s">
        <v>54</v>
      </c>
      <c r="B75" s="472"/>
      <c r="C75" s="154"/>
      <c r="D75" s="155" t="str">
        <f t="shared" si="3"/>
        <v/>
      </c>
      <c r="E75" s="195">
        <v>0</v>
      </c>
      <c r="F75" s="195">
        <v>0</v>
      </c>
      <c r="G75" s="195">
        <v>0</v>
      </c>
      <c r="H75" s="195">
        <v>0</v>
      </c>
      <c r="I75" s="195">
        <v>0</v>
      </c>
    </row>
    <row r="76" spans="1:10" s="188" customFormat="1" x14ac:dyDescent="0.2">
      <c r="A76" s="473" t="str">
        <f>'4-Buget_cerere'!B57</f>
        <v>ASISTENŢĂ FINANCIARĂ NERAMBURSABILĂ SOLICITATĂ</v>
      </c>
      <c r="B76" s="473"/>
      <c r="C76" s="154" t="e">
        <f>'4-Buget_cerere'!C57</f>
        <v>#REF!</v>
      </c>
      <c r="D76" s="155" t="e">
        <f t="shared" si="3"/>
        <v>#DIV/0!</v>
      </c>
      <c r="E76" s="193" t="e">
        <f>E62</f>
        <v>#DIV/0!</v>
      </c>
      <c r="F76" s="193" t="e">
        <f>F62</f>
        <v>#DIV/0!</v>
      </c>
      <c r="G76" s="193" t="e">
        <f>G62</f>
        <v>#DIV/0!</v>
      </c>
      <c r="H76" s="193" t="e">
        <f>H62</f>
        <v>#DIV/0!</v>
      </c>
      <c r="I76" s="193" t="e">
        <f>I62</f>
        <v>#DIV/0!</v>
      </c>
    </row>
    <row r="77" spans="1:10" s="188" customFormat="1" x14ac:dyDescent="0.2">
      <c r="A77" s="471" t="s">
        <v>234</v>
      </c>
      <c r="B77" s="471"/>
      <c r="C77" s="159">
        <f>'4-Buget_cerere'!C50</f>
        <v>0</v>
      </c>
      <c r="D77" s="155" t="e">
        <f t="shared" si="3"/>
        <v>#DIV/0!</v>
      </c>
      <c r="E77" s="187" t="e">
        <f>E76+E72</f>
        <v>#DIV/0!</v>
      </c>
      <c r="F77" s="187" t="e">
        <f>F76+F72</f>
        <v>#DIV/0!</v>
      </c>
      <c r="G77" s="187" t="e">
        <f>G76+G72</f>
        <v>#DIV/0!</v>
      </c>
      <c r="H77" s="187" t="e">
        <f>H76+H72</f>
        <v>#DIV/0!</v>
      </c>
      <c r="I77" s="187" t="e">
        <f>I76+I72</f>
        <v>#DIV/0!</v>
      </c>
    </row>
    <row r="78" spans="1:10" s="188" customFormat="1" x14ac:dyDescent="0.2">
      <c r="A78" s="471" t="s">
        <v>226</v>
      </c>
      <c r="B78" s="471"/>
      <c r="C78" s="159" t="str">
        <f t="shared" ref="C78:I78" si="5">IF(C77=C69,"DA","NU")</f>
        <v>DA</v>
      </c>
      <c r="D78" s="159" t="e">
        <f t="shared" si="5"/>
        <v>#DIV/0!</v>
      </c>
      <c r="E78" s="159" t="e">
        <f t="shared" si="5"/>
        <v>#DIV/0!</v>
      </c>
      <c r="F78" s="159" t="e">
        <f t="shared" si="5"/>
        <v>#DIV/0!</v>
      </c>
      <c r="G78" s="159" t="e">
        <f t="shared" si="5"/>
        <v>#DIV/0!</v>
      </c>
      <c r="H78" s="159" t="e">
        <f t="shared" si="5"/>
        <v>#DIV/0!</v>
      </c>
      <c r="I78" s="159" t="e">
        <f t="shared" si="5"/>
        <v>#DIV/0!</v>
      </c>
    </row>
    <row r="79" spans="1:10" s="188" customFormat="1" x14ac:dyDescent="0.2">
      <c r="A79" s="190"/>
      <c r="B79" s="191"/>
      <c r="C79" s="186"/>
      <c r="D79" s="148"/>
      <c r="E79" s="149"/>
      <c r="F79" s="149"/>
      <c r="G79" s="149"/>
      <c r="H79" s="149"/>
    </row>
    <row r="80" spans="1:10" s="151" customFormat="1" x14ac:dyDescent="0.2">
      <c r="A80" s="470" t="s">
        <v>453</v>
      </c>
      <c r="B80" s="470"/>
      <c r="C80" s="470"/>
      <c r="D80" s="148"/>
      <c r="E80" s="149"/>
      <c r="F80" s="149"/>
      <c r="G80" s="149"/>
      <c r="H80" s="149"/>
    </row>
    <row r="81" spans="1:9" x14ac:dyDescent="0.2">
      <c r="A81" s="450" t="s">
        <v>454</v>
      </c>
      <c r="B81" s="451"/>
      <c r="C81" s="354"/>
      <c r="D81" s="354"/>
      <c r="E81" s="150" t="s">
        <v>24</v>
      </c>
      <c r="F81" s="150" t="s">
        <v>25</v>
      </c>
      <c r="G81" s="150" t="s">
        <v>26</v>
      </c>
      <c r="H81" s="150" t="s">
        <v>27</v>
      </c>
      <c r="I81" s="150" t="s">
        <v>57</v>
      </c>
    </row>
    <row r="82" spans="1:9" x14ac:dyDescent="0.2">
      <c r="A82" s="452" t="s">
        <v>455</v>
      </c>
      <c r="B82" s="453"/>
      <c r="C82" s="155"/>
      <c r="D82" s="155"/>
      <c r="E82" s="187">
        <f>E75</f>
        <v>0</v>
      </c>
      <c r="F82" s="187">
        <f>F75</f>
        <v>0</v>
      </c>
      <c r="G82" s="187">
        <f>G75</f>
        <v>0</v>
      </c>
      <c r="H82" s="187">
        <f>H75</f>
        <v>0</v>
      </c>
      <c r="I82" s="187">
        <f>I75</f>
        <v>0</v>
      </c>
    </row>
    <row r="83" spans="1:9" x14ac:dyDescent="0.2">
      <c r="A83" s="452" t="s">
        <v>456</v>
      </c>
      <c r="B83" s="453"/>
      <c r="C83" s="155"/>
      <c r="D83" s="155"/>
      <c r="E83" s="195">
        <v>0</v>
      </c>
      <c r="F83" s="195">
        <v>0</v>
      </c>
      <c r="G83" s="195">
        <v>0</v>
      </c>
      <c r="H83" s="195">
        <v>0</v>
      </c>
      <c r="I83" s="195">
        <v>0</v>
      </c>
    </row>
    <row r="84" spans="1:9" x14ac:dyDescent="0.2">
      <c r="A84" s="452" t="s">
        <v>457</v>
      </c>
      <c r="B84" s="453"/>
      <c r="C84" s="155"/>
      <c r="D84" s="155"/>
      <c r="E84" s="195">
        <v>0</v>
      </c>
      <c r="F84" s="195">
        <v>0</v>
      </c>
      <c r="G84" s="195">
        <v>0</v>
      </c>
      <c r="H84" s="195">
        <v>0</v>
      </c>
      <c r="I84" s="195">
        <v>0</v>
      </c>
    </row>
    <row r="85" spans="1:9" x14ac:dyDescent="0.2">
      <c r="A85" s="454" t="s">
        <v>449</v>
      </c>
      <c r="B85" s="455"/>
      <c r="C85" s="155"/>
      <c r="D85" s="155"/>
      <c r="E85" s="187">
        <f>E84+E83</f>
        <v>0</v>
      </c>
      <c r="F85" s="187">
        <f t="shared" ref="F85:I85" si="6">F84+F83</f>
        <v>0</v>
      </c>
      <c r="G85" s="187">
        <f t="shared" si="6"/>
        <v>0</v>
      </c>
      <c r="H85" s="187">
        <f t="shared" si="6"/>
        <v>0</v>
      </c>
      <c r="I85" s="187">
        <f t="shared" si="6"/>
        <v>0</v>
      </c>
    </row>
    <row r="87" spans="1:9" x14ac:dyDescent="0.2">
      <c r="A87" s="450" t="s">
        <v>454</v>
      </c>
      <c r="B87" s="451"/>
      <c r="C87" s="354"/>
      <c r="D87" s="354"/>
      <c r="E87" s="150" t="s">
        <v>458</v>
      </c>
      <c r="F87" s="150" t="s">
        <v>459</v>
      </c>
      <c r="G87" s="150" t="s">
        <v>460</v>
      </c>
      <c r="H87" s="150" t="s">
        <v>461</v>
      </c>
      <c r="I87" s="150" t="s">
        <v>462</v>
      </c>
    </row>
    <row r="88" spans="1:9" x14ac:dyDescent="0.2">
      <c r="A88" s="452" t="s">
        <v>455</v>
      </c>
      <c r="B88" s="453"/>
      <c r="C88" s="155"/>
      <c r="D88" s="155"/>
      <c r="E88" s="195">
        <v>0</v>
      </c>
      <c r="F88" s="195">
        <v>0</v>
      </c>
      <c r="G88" s="195">
        <v>0</v>
      </c>
      <c r="H88" s="195">
        <v>0</v>
      </c>
      <c r="I88" s="195">
        <v>0</v>
      </c>
    </row>
    <row r="89" spans="1:9" x14ac:dyDescent="0.2">
      <c r="A89" s="452" t="s">
        <v>456</v>
      </c>
      <c r="B89" s="453"/>
      <c r="C89" s="155"/>
      <c r="D89" s="155"/>
      <c r="E89" s="195">
        <v>0</v>
      </c>
      <c r="F89" s="195">
        <v>0</v>
      </c>
      <c r="G89" s="195">
        <v>0</v>
      </c>
      <c r="H89" s="195">
        <v>0</v>
      </c>
      <c r="I89" s="195">
        <v>0</v>
      </c>
    </row>
    <row r="90" spans="1:9" x14ac:dyDescent="0.2">
      <c r="A90" s="452" t="s">
        <v>457</v>
      </c>
      <c r="B90" s="453"/>
      <c r="C90" s="155"/>
      <c r="D90" s="155"/>
      <c r="E90" s="195">
        <v>0</v>
      </c>
      <c r="F90" s="195">
        <v>0</v>
      </c>
      <c r="G90" s="195">
        <v>0</v>
      </c>
      <c r="H90" s="195">
        <v>0</v>
      </c>
      <c r="I90" s="195">
        <v>0</v>
      </c>
    </row>
    <row r="91" spans="1:9" x14ac:dyDescent="0.2">
      <c r="A91" s="454" t="s">
        <v>449</v>
      </c>
      <c r="B91" s="455"/>
      <c r="C91" s="155"/>
      <c r="D91" s="155"/>
      <c r="E91" s="187">
        <f>E90+E89</f>
        <v>0</v>
      </c>
      <c r="F91" s="187">
        <f>F90+F89</f>
        <v>0</v>
      </c>
      <c r="G91" s="187">
        <f>G90+G89</f>
        <v>0</v>
      </c>
      <c r="H91" s="187">
        <f>H90+H89</f>
        <v>0</v>
      </c>
      <c r="I91" s="187">
        <f>I90+I89</f>
        <v>0</v>
      </c>
    </row>
    <row r="93" spans="1:9" x14ac:dyDescent="0.2">
      <c r="A93" s="450" t="s">
        <v>454</v>
      </c>
      <c r="B93" s="451"/>
      <c r="C93" s="354"/>
      <c r="D93" s="354"/>
      <c r="E93" s="150" t="s">
        <v>463</v>
      </c>
      <c r="F93" s="150" t="s">
        <v>464</v>
      </c>
      <c r="G93" s="150" t="s">
        <v>465</v>
      </c>
      <c r="H93" s="150" t="s">
        <v>466</v>
      </c>
      <c r="I93" s="150" t="s">
        <v>467</v>
      </c>
    </row>
    <row r="94" spans="1:9" x14ac:dyDescent="0.2">
      <c r="A94" s="452" t="s">
        <v>455</v>
      </c>
      <c r="B94" s="453"/>
      <c r="C94" s="155"/>
      <c r="D94" s="155"/>
      <c r="E94" s="195">
        <v>0</v>
      </c>
      <c r="F94" s="195">
        <v>0</v>
      </c>
      <c r="G94" s="195">
        <v>0</v>
      </c>
      <c r="H94" s="195">
        <v>0</v>
      </c>
      <c r="I94" s="195">
        <v>0</v>
      </c>
    </row>
    <row r="95" spans="1:9" x14ac:dyDescent="0.2">
      <c r="A95" s="452" t="s">
        <v>456</v>
      </c>
      <c r="B95" s="453"/>
      <c r="C95" s="155"/>
      <c r="D95" s="155"/>
      <c r="E95" s="195">
        <v>0</v>
      </c>
      <c r="F95" s="195">
        <v>0</v>
      </c>
      <c r="G95" s="195">
        <v>0</v>
      </c>
      <c r="H95" s="195">
        <v>0</v>
      </c>
      <c r="I95" s="195">
        <v>0</v>
      </c>
    </row>
    <row r="96" spans="1:9" x14ac:dyDescent="0.2">
      <c r="A96" s="452" t="s">
        <v>457</v>
      </c>
      <c r="B96" s="453"/>
      <c r="C96" s="155"/>
      <c r="D96" s="155"/>
      <c r="E96" s="195">
        <v>0</v>
      </c>
      <c r="F96" s="195">
        <v>0</v>
      </c>
      <c r="G96" s="195">
        <v>0</v>
      </c>
      <c r="H96" s="195">
        <v>0</v>
      </c>
      <c r="I96" s="195">
        <v>0</v>
      </c>
    </row>
    <row r="97" spans="1:9" x14ac:dyDescent="0.2">
      <c r="A97" s="454" t="s">
        <v>449</v>
      </c>
      <c r="B97" s="455"/>
      <c r="C97" s="155"/>
      <c r="D97" s="155"/>
      <c r="E97" s="187">
        <f>E96+E95</f>
        <v>0</v>
      </c>
      <c r="F97" s="187">
        <f>F96+F95</f>
        <v>0</v>
      </c>
      <c r="G97" s="187">
        <f>G96+G95</f>
        <v>0</v>
      </c>
      <c r="H97" s="187">
        <f>H96+H95</f>
        <v>0</v>
      </c>
      <c r="I97" s="187">
        <f>I96+I95</f>
        <v>0</v>
      </c>
    </row>
    <row r="99" spans="1:9" x14ac:dyDescent="0.2">
      <c r="A99" s="450" t="s">
        <v>454</v>
      </c>
      <c r="B99" s="451"/>
      <c r="C99" s="354"/>
      <c r="D99" s="354"/>
      <c r="E99" s="150" t="s">
        <v>468</v>
      </c>
      <c r="F99" s="150" t="s">
        <v>469</v>
      </c>
      <c r="G99" s="150" t="s">
        <v>470</v>
      </c>
      <c r="H99" s="150" t="s">
        <v>471</v>
      </c>
      <c r="I99" s="150" t="s">
        <v>472</v>
      </c>
    </row>
    <row r="100" spans="1:9" x14ac:dyDescent="0.2">
      <c r="A100" s="452" t="s">
        <v>455</v>
      </c>
      <c r="B100" s="453"/>
      <c r="C100" s="155"/>
      <c r="D100" s="155"/>
      <c r="E100" s="195">
        <v>0</v>
      </c>
      <c r="F100" s="195">
        <v>0</v>
      </c>
      <c r="G100" s="195">
        <v>0</v>
      </c>
      <c r="H100" s="195">
        <v>0</v>
      </c>
      <c r="I100" s="195">
        <v>0</v>
      </c>
    </row>
    <row r="101" spans="1:9" x14ac:dyDescent="0.2">
      <c r="A101" s="452" t="s">
        <v>456</v>
      </c>
      <c r="B101" s="453"/>
      <c r="C101" s="155"/>
      <c r="D101" s="155"/>
      <c r="E101" s="195">
        <v>0</v>
      </c>
      <c r="F101" s="195">
        <v>0</v>
      </c>
      <c r="G101" s="195">
        <v>0</v>
      </c>
      <c r="H101" s="195">
        <v>0</v>
      </c>
      <c r="I101" s="195">
        <v>0</v>
      </c>
    </row>
    <row r="102" spans="1:9" x14ac:dyDescent="0.2">
      <c r="A102" s="452" t="s">
        <v>457</v>
      </c>
      <c r="B102" s="453"/>
      <c r="C102" s="155"/>
      <c r="D102" s="155"/>
      <c r="E102" s="195">
        <v>0</v>
      </c>
      <c r="F102" s="195">
        <v>0</v>
      </c>
      <c r="G102" s="195">
        <v>0</v>
      </c>
      <c r="H102" s="195">
        <v>0</v>
      </c>
      <c r="I102" s="195">
        <v>0</v>
      </c>
    </row>
    <row r="103" spans="1:9" x14ac:dyDescent="0.2">
      <c r="A103" s="454" t="s">
        <v>449</v>
      </c>
      <c r="B103" s="455"/>
      <c r="C103" s="155"/>
      <c r="D103" s="155"/>
      <c r="E103" s="187">
        <f>E102+E101</f>
        <v>0</v>
      </c>
      <c r="F103" s="187">
        <f>F102+F101</f>
        <v>0</v>
      </c>
      <c r="G103" s="187">
        <f>G102+G101</f>
        <v>0</v>
      </c>
      <c r="H103" s="187">
        <f>H102+H101</f>
        <v>0</v>
      </c>
      <c r="I103" s="187">
        <f>I102+I101</f>
        <v>0</v>
      </c>
    </row>
    <row r="105" spans="1:9" x14ac:dyDescent="0.2">
      <c r="A105" s="450" t="s">
        <v>454</v>
      </c>
      <c r="B105" s="451"/>
      <c r="C105" s="354"/>
      <c r="D105" s="354"/>
      <c r="E105" s="150" t="s">
        <v>473</v>
      </c>
      <c r="F105" s="150" t="s">
        <v>474</v>
      </c>
      <c r="G105" s="150" t="s">
        <v>475</v>
      </c>
      <c r="H105" s="150" t="s">
        <v>476</v>
      </c>
      <c r="I105" s="150" t="s">
        <v>477</v>
      </c>
    </row>
    <row r="106" spans="1:9" x14ac:dyDescent="0.2">
      <c r="A106" s="452" t="s">
        <v>455</v>
      </c>
      <c r="B106" s="453"/>
      <c r="C106" s="155"/>
      <c r="D106" s="155"/>
      <c r="E106" s="195">
        <v>0</v>
      </c>
      <c r="F106" s="195">
        <v>0</v>
      </c>
      <c r="G106" s="195">
        <v>0</v>
      </c>
      <c r="H106" s="195">
        <v>0</v>
      </c>
      <c r="I106" s="195">
        <v>0</v>
      </c>
    </row>
    <row r="107" spans="1:9" x14ac:dyDescent="0.2">
      <c r="A107" s="452" t="s">
        <v>456</v>
      </c>
      <c r="B107" s="453"/>
      <c r="C107" s="155"/>
      <c r="D107" s="155"/>
      <c r="E107" s="195">
        <v>0</v>
      </c>
      <c r="F107" s="195">
        <v>0</v>
      </c>
      <c r="G107" s="195">
        <v>0</v>
      </c>
      <c r="H107" s="195">
        <v>0</v>
      </c>
      <c r="I107" s="195">
        <v>0</v>
      </c>
    </row>
    <row r="108" spans="1:9" x14ac:dyDescent="0.2">
      <c r="A108" s="452" t="s">
        <v>457</v>
      </c>
      <c r="B108" s="453"/>
      <c r="C108" s="155"/>
      <c r="D108" s="155"/>
      <c r="E108" s="195">
        <v>0</v>
      </c>
      <c r="F108" s="195">
        <v>0</v>
      </c>
      <c r="G108" s="195">
        <v>0</v>
      </c>
      <c r="H108" s="195">
        <v>0</v>
      </c>
      <c r="I108" s="195">
        <v>0</v>
      </c>
    </row>
    <row r="109" spans="1:9" x14ac:dyDescent="0.2">
      <c r="A109" s="454" t="s">
        <v>449</v>
      </c>
      <c r="B109" s="455"/>
      <c r="C109" s="155"/>
      <c r="D109" s="155"/>
      <c r="E109" s="187">
        <f>E108+E107</f>
        <v>0</v>
      </c>
      <c r="F109" s="187">
        <f>F108+F107</f>
        <v>0</v>
      </c>
      <c r="G109" s="187">
        <f>G108+G107</f>
        <v>0</v>
      </c>
      <c r="H109" s="187">
        <f>H108+H107</f>
        <v>0</v>
      </c>
      <c r="I109" s="187">
        <f>I108+I107</f>
        <v>0</v>
      </c>
    </row>
    <row r="111" spans="1:9" x14ac:dyDescent="0.2">
      <c r="A111" s="450" t="s">
        <v>454</v>
      </c>
      <c r="B111" s="451"/>
      <c r="C111" s="354"/>
      <c r="D111" s="354"/>
      <c r="E111" s="150" t="s">
        <v>478</v>
      </c>
      <c r="F111" s="150" t="s">
        <v>479</v>
      </c>
      <c r="G111" s="150" t="s">
        <v>480</v>
      </c>
      <c r="H111" s="150" t="s">
        <v>481</v>
      </c>
      <c r="I111" s="150" t="s">
        <v>482</v>
      </c>
    </row>
    <row r="112" spans="1:9" x14ac:dyDescent="0.2">
      <c r="A112" s="452" t="s">
        <v>455</v>
      </c>
      <c r="B112" s="453"/>
      <c r="C112" s="155"/>
      <c r="D112" s="155"/>
      <c r="E112" s="195">
        <v>0</v>
      </c>
      <c r="F112" s="195">
        <v>0</v>
      </c>
      <c r="G112" s="195">
        <v>0</v>
      </c>
      <c r="H112" s="195">
        <v>0</v>
      </c>
      <c r="I112" s="195">
        <v>0</v>
      </c>
    </row>
    <row r="113" spans="1:9" x14ac:dyDescent="0.2">
      <c r="A113" s="452" t="s">
        <v>456</v>
      </c>
      <c r="B113" s="453"/>
      <c r="C113" s="155"/>
      <c r="D113" s="155"/>
      <c r="E113" s="195">
        <v>0</v>
      </c>
      <c r="F113" s="195">
        <v>0</v>
      </c>
      <c r="G113" s="195">
        <v>0</v>
      </c>
      <c r="H113" s="195">
        <v>0</v>
      </c>
      <c r="I113" s="195">
        <v>0</v>
      </c>
    </row>
    <row r="114" spans="1:9" x14ac:dyDescent="0.2">
      <c r="A114" s="452" t="s">
        <v>457</v>
      </c>
      <c r="B114" s="453"/>
      <c r="C114" s="155"/>
      <c r="D114" s="155"/>
      <c r="E114" s="195">
        <v>0</v>
      </c>
      <c r="F114" s="195">
        <v>0</v>
      </c>
      <c r="G114" s="195">
        <v>0</v>
      </c>
      <c r="H114" s="195">
        <v>0</v>
      </c>
      <c r="I114" s="195">
        <v>0</v>
      </c>
    </row>
    <row r="115" spans="1:9" x14ac:dyDescent="0.2">
      <c r="A115" s="454" t="s">
        <v>449</v>
      </c>
      <c r="B115" s="455"/>
      <c r="C115" s="155"/>
      <c r="D115" s="155"/>
      <c r="E115" s="187">
        <f>E114+E113</f>
        <v>0</v>
      </c>
      <c r="F115" s="187">
        <f>F114+F113</f>
        <v>0</v>
      </c>
      <c r="G115" s="187">
        <f>G114+G113</f>
        <v>0</v>
      </c>
      <c r="H115" s="187">
        <f>H114+H113</f>
        <v>0</v>
      </c>
      <c r="I115" s="187">
        <f>I114+I113</f>
        <v>0</v>
      </c>
    </row>
    <row r="117" spans="1:9" x14ac:dyDescent="0.2">
      <c r="A117" s="450" t="s">
        <v>454</v>
      </c>
      <c r="B117" s="451"/>
      <c r="C117" s="354"/>
      <c r="D117" s="354"/>
      <c r="E117" s="150" t="s">
        <v>483</v>
      </c>
      <c r="F117" s="150" t="s">
        <v>484</v>
      </c>
      <c r="G117" s="150" t="s">
        <v>485</v>
      </c>
      <c r="H117" s="150" t="s">
        <v>486</v>
      </c>
      <c r="I117" s="150" t="s">
        <v>487</v>
      </c>
    </row>
    <row r="118" spans="1:9" x14ac:dyDescent="0.2">
      <c r="A118" s="452" t="s">
        <v>455</v>
      </c>
      <c r="B118" s="453"/>
      <c r="C118" s="155"/>
      <c r="D118" s="155"/>
      <c r="E118" s="195">
        <v>0</v>
      </c>
      <c r="F118" s="195">
        <v>0</v>
      </c>
      <c r="G118" s="195">
        <v>0</v>
      </c>
      <c r="H118" s="195">
        <v>0</v>
      </c>
      <c r="I118" s="195">
        <v>0</v>
      </c>
    </row>
    <row r="119" spans="1:9" x14ac:dyDescent="0.2">
      <c r="A119" s="452" t="s">
        <v>456</v>
      </c>
      <c r="B119" s="453"/>
      <c r="C119" s="155"/>
      <c r="D119" s="155"/>
      <c r="E119" s="195">
        <v>0</v>
      </c>
      <c r="F119" s="195">
        <v>0</v>
      </c>
      <c r="G119" s="195">
        <v>0</v>
      </c>
      <c r="H119" s="195">
        <v>0</v>
      </c>
      <c r="I119" s="195">
        <v>0</v>
      </c>
    </row>
    <row r="120" spans="1:9" x14ac:dyDescent="0.2">
      <c r="A120" s="452" t="s">
        <v>457</v>
      </c>
      <c r="B120" s="453"/>
      <c r="C120" s="155"/>
      <c r="D120" s="155"/>
      <c r="E120" s="195">
        <v>0</v>
      </c>
      <c r="F120" s="195">
        <v>0</v>
      </c>
      <c r="G120" s="195">
        <v>0</v>
      </c>
      <c r="H120" s="195">
        <v>0</v>
      </c>
      <c r="I120" s="195">
        <v>0</v>
      </c>
    </row>
    <row r="121" spans="1:9" x14ac:dyDescent="0.2">
      <c r="A121" s="454" t="s">
        <v>449</v>
      </c>
      <c r="B121" s="455"/>
      <c r="C121" s="155"/>
      <c r="D121" s="155"/>
      <c r="E121" s="187">
        <f>E120+E119</f>
        <v>0</v>
      </c>
      <c r="F121" s="187">
        <f>F120+F119</f>
        <v>0</v>
      </c>
      <c r="G121" s="187">
        <f>G120+G119</f>
        <v>0</v>
      </c>
      <c r="H121" s="187">
        <f>H120+H119</f>
        <v>0</v>
      </c>
      <c r="I121" s="187">
        <f>I120+I119</f>
        <v>0</v>
      </c>
    </row>
    <row r="123" spans="1:9" x14ac:dyDescent="0.2">
      <c r="A123" s="450" t="s">
        <v>454</v>
      </c>
      <c r="B123" s="451"/>
      <c r="C123" s="354"/>
      <c r="D123" s="354"/>
      <c r="E123" s="150" t="s">
        <v>488</v>
      </c>
      <c r="F123" s="150" t="s">
        <v>489</v>
      </c>
      <c r="G123" s="150" t="s">
        <v>489</v>
      </c>
      <c r="H123" s="150" t="s">
        <v>490</v>
      </c>
      <c r="I123" s="150" t="s">
        <v>491</v>
      </c>
    </row>
    <row r="124" spans="1:9" x14ac:dyDescent="0.2">
      <c r="A124" s="452" t="s">
        <v>455</v>
      </c>
      <c r="B124" s="453"/>
      <c r="C124" s="155"/>
      <c r="D124" s="155"/>
      <c r="E124" s="195">
        <v>0</v>
      </c>
      <c r="F124" s="195">
        <v>0</v>
      </c>
      <c r="G124" s="195">
        <v>0</v>
      </c>
      <c r="H124" s="195">
        <v>0</v>
      </c>
      <c r="I124" s="195">
        <v>0</v>
      </c>
    </row>
    <row r="125" spans="1:9" x14ac:dyDescent="0.2">
      <c r="A125" s="452" t="s">
        <v>456</v>
      </c>
      <c r="B125" s="453"/>
      <c r="C125" s="155"/>
      <c r="D125" s="155"/>
      <c r="E125" s="195">
        <v>0</v>
      </c>
      <c r="F125" s="195">
        <v>0</v>
      </c>
      <c r="G125" s="195">
        <v>0</v>
      </c>
      <c r="H125" s="195">
        <v>0</v>
      </c>
      <c r="I125" s="195">
        <v>0</v>
      </c>
    </row>
    <row r="126" spans="1:9" x14ac:dyDescent="0.2">
      <c r="A126" s="452" t="s">
        <v>457</v>
      </c>
      <c r="B126" s="453"/>
      <c r="C126" s="155"/>
      <c r="D126" s="155"/>
      <c r="E126" s="195">
        <v>0</v>
      </c>
      <c r="F126" s="195">
        <v>0</v>
      </c>
      <c r="G126" s="195">
        <v>0</v>
      </c>
      <c r="H126" s="195">
        <v>0</v>
      </c>
      <c r="I126" s="195">
        <v>0</v>
      </c>
    </row>
    <row r="127" spans="1:9" x14ac:dyDescent="0.2">
      <c r="A127" s="454" t="s">
        <v>449</v>
      </c>
      <c r="B127" s="455"/>
      <c r="C127" s="155"/>
      <c r="D127" s="155"/>
      <c r="E127" s="187">
        <f>E126+E125</f>
        <v>0</v>
      </c>
      <c r="F127" s="187">
        <f>F126+F125</f>
        <v>0</v>
      </c>
      <c r="G127" s="187">
        <f>G126+G125</f>
        <v>0</v>
      </c>
      <c r="H127" s="187">
        <f>H126+H125</f>
        <v>0</v>
      </c>
      <c r="I127" s="187">
        <f>I126+I125</f>
        <v>0</v>
      </c>
    </row>
  </sheetData>
  <sheetProtection formatColumns="0"/>
  <mergeCells count="72">
    <mergeCell ref="E4:I4"/>
    <mergeCell ref="B15:H15"/>
    <mergeCell ref="A72:B72"/>
    <mergeCell ref="A69:B69"/>
    <mergeCell ref="A70:B70"/>
    <mergeCell ref="B42:H42"/>
    <mergeCell ref="E53:I53"/>
    <mergeCell ref="A71:B71"/>
    <mergeCell ref="E67:I67"/>
    <mergeCell ref="B38:I38"/>
    <mergeCell ref="A80:C80"/>
    <mergeCell ref="A77:B77"/>
    <mergeCell ref="A78:B78"/>
    <mergeCell ref="A73:B73"/>
    <mergeCell ref="A76:B76"/>
    <mergeCell ref="A75:B75"/>
    <mergeCell ref="A74:B74"/>
    <mergeCell ref="A85:B85"/>
    <mergeCell ref="A1:H1"/>
    <mergeCell ref="A2:H2"/>
    <mergeCell ref="A4:A5"/>
    <mergeCell ref="C67:C68"/>
    <mergeCell ref="D67:D68"/>
    <mergeCell ref="B12:H12"/>
    <mergeCell ref="B3:C3"/>
    <mergeCell ref="B6:H6"/>
    <mergeCell ref="B4:B5"/>
    <mergeCell ref="C4:C5"/>
    <mergeCell ref="D4:D5"/>
    <mergeCell ref="A67:B68"/>
    <mergeCell ref="B28:H28"/>
    <mergeCell ref="B22:H22"/>
    <mergeCell ref="B33:H33"/>
    <mergeCell ref="A106:B106"/>
    <mergeCell ref="A107:B107"/>
    <mergeCell ref="A108:B108"/>
    <mergeCell ref="A109:B109"/>
    <mergeCell ref="A100:B100"/>
    <mergeCell ref="A101:B101"/>
    <mergeCell ref="A102:B102"/>
    <mergeCell ref="A103:B103"/>
    <mergeCell ref="A126:B126"/>
    <mergeCell ref="A127:B127"/>
    <mergeCell ref="A118:B118"/>
    <mergeCell ref="A119:B119"/>
    <mergeCell ref="A120:B120"/>
    <mergeCell ref="A121:B121"/>
    <mergeCell ref="A111:B111"/>
    <mergeCell ref="A117:B117"/>
    <mergeCell ref="A123:B123"/>
    <mergeCell ref="A124:B124"/>
    <mergeCell ref="A125:B125"/>
    <mergeCell ref="A112:B112"/>
    <mergeCell ref="A113:B113"/>
    <mergeCell ref="A114:B114"/>
    <mergeCell ref="A115:B115"/>
    <mergeCell ref="A81:B81"/>
    <mergeCell ref="A87:B87"/>
    <mergeCell ref="A93:B93"/>
    <mergeCell ref="A99:B99"/>
    <mergeCell ref="A105:B105"/>
    <mergeCell ref="A94:B94"/>
    <mergeCell ref="A95:B95"/>
    <mergeCell ref="A96:B96"/>
    <mergeCell ref="A97:B97"/>
    <mergeCell ref="A88:B88"/>
    <mergeCell ref="A89:B89"/>
    <mergeCell ref="A90:B90"/>
    <mergeCell ref="A91:B91"/>
    <mergeCell ref="A82:B82"/>
    <mergeCell ref="A83:B83"/>
    <mergeCell ref="A84:B84"/>
  </mergeCells>
  <phoneticPr fontId="14" type="noConversion"/>
  <conditionalFormatting sqref="C79:H79">
    <cfRule type="containsText" dxfId="2" priority="10" operator="containsText" text="NU">
      <formula>NOT(ISERROR(SEARCH("NU",C79)))</formula>
    </cfRule>
    <cfRule type="containsText" dxfId="1" priority="11" operator="containsText" text="DA">
      <formula>NOT(ISERROR(SEARCH("DA",C79)))</formula>
    </cfRule>
    <cfRule type="containsText" dxfId="0" priority="16" operator="containsText" text="nu">
      <formula>NOT(ISERROR(SEARCH("nu",C79)))</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7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8"/>
  <sheetViews>
    <sheetView topLeftCell="B1" zoomScale="90" zoomScaleNormal="90" workbookViewId="0">
      <pane ySplit="4" topLeftCell="A12" activePane="bottomLeft" state="frozen"/>
      <selection activeCell="B1" sqref="B1"/>
      <selection pane="bottomLeft" activeCell="I82" sqref="I82"/>
    </sheetView>
  </sheetViews>
  <sheetFormatPr defaultColWidth="8.85546875" defaultRowHeight="12.75" x14ac:dyDescent="0.2"/>
  <cols>
    <col min="1" max="1" width="4.85546875" style="41" hidden="1" customWidth="1"/>
    <col min="2" max="2" width="40.7109375" style="41" customWidth="1"/>
    <col min="3" max="3" width="6.5703125" style="41" customWidth="1"/>
    <col min="4" max="4" width="11.42578125" style="41" customWidth="1"/>
    <col min="5" max="5" width="12.7109375" style="41" customWidth="1"/>
    <col min="6" max="6" width="13.85546875" style="41" customWidth="1"/>
    <col min="7" max="7" width="9.28515625" style="76" customWidth="1"/>
    <col min="8" max="8" width="20.7109375" style="41" customWidth="1"/>
    <col min="9" max="9" width="17.85546875" style="41" bestFit="1" customWidth="1"/>
    <col min="10" max="10" width="10.42578125" style="46" bestFit="1" customWidth="1"/>
    <col min="11" max="11" width="10" style="46" customWidth="1"/>
    <col min="12" max="16384" width="8.85546875" style="41"/>
  </cols>
  <sheetData>
    <row r="1" spans="1:13" x14ac:dyDescent="0.2">
      <c r="A1" s="49"/>
      <c r="B1" s="487" t="s">
        <v>167</v>
      </c>
      <c r="C1" s="487"/>
      <c r="D1" s="487"/>
      <c r="E1" s="487"/>
      <c r="F1" s="487"/>
      <c r="G1" s="487"/>
      <c r="H1" s="487"/>
      <c r="I1" s="487"/>
      <c r="J1" s="487"/>
      <c r="K1" s="487"/>
    </row>
    <row r="2" spans="1:13" x14ac:dyDescent="0.2">
      <c r="A2" s="486" t="s">
        <v>150</v>
      </c>
      <c r="B2" s="486"/>
      <c r="C2" s="486"/>
      <c r="D2" s="486"/>
      <c r="E2" s="486"/>
      <c r="F2" s="486"/>
      <c r="G2" s="486"/>
      <c r="H2" s="486"/>
      <c r="I2" s="486"/>
      <c r="J2" s="486"/>
      <c r="K2" s="50"/>
    </row>
    <row r="3" spans="1:13" s="42" customFormat="1" ht="54.6" customHeight="1" x14ac:dyDescent="0.2">
      <c r="A3" s="51" t="s">
        <v>151</v>
      </c>
      <c r="B3" s="51" t="s">
        <v>152</v>
      </c>
      <c r="C3" s="51" t="s">
        <v>153</v>
      </c>
      <c r="D3" s="51" t="s">
        <v>64</v>
      </c>
      <c r="E3" s="51" t="s">
        <v>154</v>
      </c>
      <c r="F3" s="51" t="s">
        <v>155</v>
      </c>
      <c r="G3" s="73" t="s">
        <v>165</v>
      </c>
      <c r="H3" s="51" t="s">
        <v>156</v>
      </c>
      <c r="I3" s="51" t="s">
        <v>157</v>
      </c>
      <c r="J3" s="51"/>
      <c r="K3" s="51"/>
    </row>
    <row r="4" spans="1:13" x14ac:dyDescent="0.2">
      <c r="A4" s="52">
        <v>0</v>
      </c>
      <c r="B4" s="52">
        <v>1</v>
      </c>
      <c r="C4" s="52">
        <v>2</v>
      </c>
      <c r="D4" s="52">
        <v>3</v>
      </c>
      <c r="E4" s="52">
        <v>4</v>
      </c>
      <c r="F4" s="52" t="s">
        <v>158</v>
      </c>
      <c r="G4" s="74"/>
      <c r="H4" s="52">
        <v>6</v>
      </c>
      <c r="I4" s="52">
        <v>7</v>
      </c>
      <c r="J4" s="52"/>
      <c r="K4" s="52"/>
    </row>
    <row r="5" spans="1:13" x14ac:dyDescent="0.2">
      <c r="B5" s="69" t="s">
        <v>161</v>
      </c>
      <c r="C5" s="85"/>
      <c r="D5" s="85"/>
      <c r="E5" s="85"/>
      <c r="F5" s="85">
        <f>F6+F15+F21+F41+F47+F52+F64+F77+F70</f>
        <v>0</v>
      </c>
      <c r="G5" s="86"/>
      <c r="H5" s="85">
        <f>H6+H15+H21+H41+H47+H52+H64+H77</f>
        <v>0</v>
      </c>
      <c r="I5" s="85">
        <f>I6+I15+I21+I41+I47+I52+I64+I77</f>
        <v>0</v>
      </c>
      <c r="J5" s="271"/>
      <c r="K5" s="271"/>
    </row>
    <row r="6" spans="1:13" s="62" customFormat="1" x14ac:dyDescent="0.2">
      <c r="B6" s="272" t="s">
        <v>85</v>
      </c>
      <c r="C6" s="273"/>
      <c r="D6" s="273"/>
      <c r="E6" s="273"/>
      <c r="F6" s="274">
        <f>SUM(F7:F9)</f>
        <v>0</v>
      </c>
      <c r="G6" s="275" t="str">
        <f>IF(H6+I6&lt;&gt;F6,"Eroare!","")</f>
        <v/>
      </c>
      <c r="H6" s="274">
        <f>SUM(H7:H9)</f>
        <v>0</v>
      </c>
      <c r="I6" s="274">
        <f>SUM(I7:I9)</f>
        <v>0</v>
      </c>
      <c r="J6" s="276"/>
      <c r="K6" s="276"/>
    </row>
    <row r="7" spans="1:13" x14ac:dyDescent="0.2">
      <c r="B7" s="57" t="str">
        <f>'3- Calcule buget'!B18</f>
        <v xml:space="preserve"> Studii de teren</v>
      </c>
      <c r="C7" s="84"/>
      <c r="D7" s="84">
        <v>1</v>
      </c>
      <c r="E7" s="84">
        <v>0</v>
      </c>
      <c r="F7" s="81">
        <f t="shared" ref="F7:F13" si="0">D7*E7</f>
        <v>0</v>
      </c>
      <c r="G7" s="97" t="str">
        <f>IF(H7+I7&lt;&gt;F7,"Eroare!","")</f>
        <v/>
      </c>
      <c r="H7" s="87">
        <f>'3- Calcule buget'!G18</f>
        <v>0</v>
      </c>
      <c r="I7" s="87">
        <f>'3- Calcule buget'!J18</f>
        <v>0</v>
      </c>
      <c r="J7" s="277"/>
      <c r="K7" s="277"/>
      <c r="M7" s="79"/>
    </row>
    <row r="8" spans="1:13" x14ac:dyDescent="0.2">
      <c r="B8" s="57" t="str">
        <f>'3- Calcule buget'!B19</f>
        <v>Raport privind impactul asupra mediului</v>
      </c>
      <c r="C8" s="84"/>
      <c r="D8" s="84">
        <v>1</v>
      </c>
      <c r="E8" s="84">
        <v>0</v>
      </c>
      <c r="F8" s="81">
        <f t="shared" si="0"/>
        <v>0</v>
      </c>
      <c r="G8" s="97" t="str">
        <f>IF(H8+I8&lt;&gt;F8,"Eroare!","")</f>
        <v/>
      </c>
      <c r="H8" s="87">
        <f>'3- Calcule buget'!G19</f>
        <v>0</v>
      </c>
      <c r="I8" s="87">
        <f>'3- Calcule buget'!J19</f>
        <v>0</v>
      </c>
      <c r="J8" s="277"/>
      <c r="K8" s="277"/>
    </row>
    <row r="9" spans="1:13" s="47" customFormat="1" x14ac:dyDescent="0.2">
      <c r="B9" s="57" t="str">
        <f>'3- Calcule buget'!B20</f>
        <v>Alte studii specifice</v>
      </c>
      <c r="C9" s="93"/>
      <c r="D9" s="93"/>
      <c r="E9" s="93"/>
      <c r="F9" s="91">
        <f>SUM(F10:F13)</f>
        <v>0</v>
      </c>
      <c r="G9" s="97" t="str">
        <f>IF(H9+I9&lt;&gt;F9,"Eroare!","")</f>
        <v/>
      </c>
      <c r="H9" s="87">
        <f>'3- Calcule buget'!G20</f>
        <v>0</v>
      </c>
      <c r="I9" s="87">
        <f>'3- Calcule buget'!J20</f>
        <v>0</v>
      </c>
      <c r="J9" s="277"/>
      <c r="K9" s="277"/>
    </row>
    <row r="10" spans="1:13" x14ac:dyDescent="0.2">
      <c r="B10" s="72" t="s">
        <v>164</v>
      </c>
      <c r="C10" s="84"/>
      <c r="D10" s="84">
        <v>1</v>
      </c>
      <c r="E10" s="84">
        <v>0</v>
      </c>
      <c r="F10" s="81">
        <f t="shared" si="0"/>
        <v>0</v>
      </c>
      <c r="G10" s="97"/>
      <c r="H10" s="90"/>
      <c r="I10" s="90"/>
      <c r="J10" s="277"/>
      <c r="K10" s="277"/>
    </row>
    <row r="11" spans="1:13" x14ac:dyDescent="0.2">
      <c r="B11" s="72" t="s">
        <v>164</v>
      </c>
      <c r="C11" s="84"/>
      <c r="D11" s="84">
        <v>1</v>
      </c>
      <c r="E11" s="84">
        <v>0</v>
      </c>
      <c r="F11" s="81">
        <f t="shared" si="0"/>
        <v>0</v>
      </c>
      <c r="G11" s="97"/>
      <c r="H11" s="90"/>
      <c r="I11" s="90"/>
      <c r="J11" s="277"/>
      <c r="K11" s="277"/>
    </row>
    <row r="12" spans="1:13" x14ac:dyDescent="0.2">
      <c r="B12" s="72" t="s">
        <v>164</v>
      </c>
      <c r="C12" s="84"/>
      <c r="D12" s="84">
        <v>1</v>
      </c>
      <c r="E12" s="84">
        <v>0</v>
      </c>
      <c r="F12" s="81">
        <f t="shared" si="0"/>
        <v>0</v>
      </c>
      <c r="G12" s="97"/>
      <c r="H12" s="90"/>
      <c r="I12" s="90"/>
      <c r="J12" s="277"/>
      <c r="K12" s="277"/>
    </row>
    <row r="13" spans="1:13" x14ac:dyDescent="0.2">
      <c r="B13" s="72" t="s">
        <v>164</v>
      </c>
      <c r="C13" s="84"/>
      <c r="D13" s="84">
        <v>1</v>
      </c>
      <c r="E13" s="84">
        <v>0</v>
      </c>
      <c r="F13" s="81">
        <f t="shared" si="0"/>
        <v>0</v>
      </c>
      <c r="G13" s="97"/>
      <c r="H13" s="90"/>
      <c r="I13" s="90"/>
      <c r="J13" s="277"/>
      <c r="K13" s="277"/>
    </row>
    <row r="14" spans="1:13" s="47" customFormat="1" x14ac:dyDescent="0.2">
      <c r="B14" s="278"/>
      <c r="C14" s="93"/>
      <c r="D14" s="93"/>
      <c r="E14" s="93"/>
      <c r="F14" s="92"/>
      <c r="G14" s="94" t="str">
        <f>IF(H14+I14&lt;&gt;F14,"Eroare!","")</f>
        <v/>
      </c>
      <c r="H14" s="89"/>
      <c r="I14" s="89"/>
      <c r="J14" s="277"/>
      <c r="K14" s="277"/>
    </row>
    <row r="15" spans="1:13" ht="35.65" customHeight="1" x14ac:dyDescent="0.2">
      <c r="B15" s="272" t="s">
        <v>129</v>
      </c>
      <c r="C15" s="279"/>
      <c r="D15" s="279"/>
      <c r="E15" s="279"/>
      <c r="F15" s="280">
        <f>SUM(F16:F19)</f>
        <v>0</v>
      </c>
      <c r="G15" s="281" t="str">
        <f>IF(H15+I15&lt;&gt;F15,"Eroare!","")</f>
        <v/>
      </c>
      <c r="H15" s="282">
        <f>'3- Calcule buget'!G21</f>
        <v>0</v>
      </c>
      <c r="I15" s="282">
        <f>'3- Calcule buget'!J21</f>
        <v>0</v>
      </c>
      <c r="J15" s="283"/>
      <c r="K15" s="283"/>
    </row>
    <row r="16" spans="1:13" ht="35.65" customHeight="1" x14ac:dyDescent="0.2">
      <c r="B16" s="60" t="s">
        <v>169</v>
      </c>
      <c r="C16" s="84"/>
      <c r="D16" s="84">
        <v>1</v>
      </c>
      <c r="E16" s="84">
        <v>0</v>
      </c>
      <c r="F16" s="81">
        <f>D16*E16</f>
        <v>0</v>
      </c>
      <c r="G16" s="82"/>
      <c r="H16" s="95"/>
      <c r="I16" s="95"/>
      <c r="J16" s="277"/>
      <c r="K16" s="277"/>
    </row>
    <row r="17" spans="2:11" ht="35.65" customHeight="1" x14ac:dyDescent="0.2">
      <c r="B17" s="60" t="s">
        <v>170</v>
      </c>
      <c r="C17" s="84"/>
      <c r="D17" s="84">
        <v>1</v>
      </c>
      <c r="E17" s="84">
        <v>0</v>
      </c>
      <c r="F17" s="81">
        <f>D17*E17</f>
        <v>0</v>
      </c>
      <c r="G17" s="82"/>
      <c r="H17" s="95"/>
      <c r="I17" s="95"/>
      <c r="J17" s="277"/>
      <c r="K17" s="277"/>
    </row>
    <row r="18" spans="2:11" ht="35.65" customHeight="1" x14ac:dyDescent="0.2">
      <c r="B18" s="77"/>
      <c r="C18" s="84"/>
      <c r="D18" s="84">
        <v>1</v>
      </c>
      <c r="E18" s="84">
        <v>0</v>
      </c>
      <c r="F18" s="81">
        <f>D18*E18</f>
        <v>0</v>
      </c>
      <c r="G18" s="82"/>
      <c r="H18" s="95"/>
      <c r="I18" s="95"/>
      <c r="J18" s="277"/>
      <c r="K18" s="277"/>
    </row>
    <row r="19" spans="2:11" ht="35.65" customHeight="1" x14ac:dyDescent="0.2">
      <c r="B19" s="77"/>
      <c r="C19" s="84"/>
      <c r="D19" s="84">
        <v>1</v>
      </c>
      <c r="E19" s="84">
        <v>0</v>
      </c>
      <c r="F19" s="81">
        <f>D19*E19</f>
        <v>0</v>
      </c>
      <c r="G19" s="82"/>
      <c r="H19" s="95"/>
      <c r="I19" s="95"/>
      <c r="J19" s="277"/>
      <c r="K19" s="277"/>
    </row>
    <row r="20" spans="2:11" s="47" customFormat="1" ht="35.65" customHeight="1" x14ac:dyDescent="0.2">
      <c r="B20" s="284"/>
      <c r="C20" s="93"/>
      <c r="D20" s="93"/>
      <c r="E20" s="93"/>
      <c r="F20" s="92"/>
      <c r="G20" s="94"/>
      <c r="H20" s="91"/>
      <c r="I20" s="91"/>
      <c r="J20" s="277"/>
      <c r="K20" s="277"/>
    </row>
    <row r="21" spans="2:11" s="47" customFormat="1" x14ac:dyDescent="0.2">
      <c r="B21" s="272" t="s">
        <v>86</v>
      </c>
      <c r="C21" s="279"/>
      <c r="D21" s="279"/>
      <c r="E21" s="279"/>
      <c r="F21" s="282">
        <f>F22+F23+F24+F25+F26+F27+F33+F34</f>
        <v>0</v>
      </c>
      <c r="G21" s="285" t="str">
        <f>IF(H21+I21&lt;&gt;F21,"Eroare!","")</f>
        <v/>
      </c>
      <c r="H21" s="282">
        <f>'4-Buget_cerere'!C18</f>
        <v>0</v>
      </c>
      <c r="I21" s="282">
        <f>'4-Buget_cerere'!F18</f>
        <v>0</v>
      </c>
      <c r="J21" s="286"/>
      <c r="K21" s="286"/>
    </row>
    <row r="22" spans="2:11" hidden="1" x14ac:dyDescent="0.2">
      <c r="B22" s="45" t="s">
        <v>291</v>
      </c>
      <c r="C22" s="84"/>
      <c r="D22" s="84"/>
      <c r="E22" s="84"/>
      <c r="F22" s="81">
        <f>D22*E22</f>
        <v>0</v>
      </c>
      <c r="G22" s="94"/>
      <c r="H22" s="287"/>
      <c r="I22" s="95"/>
      <c r="J22" s="288"/>
      <c r="K22" s="288"/>
    </row>
    <row r="23" spans="2:11" ht="25.5" hidden="1" x14ac:dyDescent="0.2">
      <c r="B23" s="45" t="s">
        <v>292</v>
      </c>
      <c r="C23" s="84"/>
      <c r="D23" s="84"/>
      <c r="E23" s="84"/>
      <c r="F23" s="81">
        <f t="shared" ref="F23:F39" si="1">D23*E23</f>
        <v>0</v>
      </c>
      <c r="G23" s="94"/>
      <c r="H23" s="287"/>
      <c r="I23" s="95"/>
      <c r="J23" s="288"/>
      <c r="K23" s="288"/>
    </row>
    <row r="24" spans="2:11" x14ac:dyDescent="0.2">
      <c r="B24" s="45" t="s">
        <v>117</v>
      </c>
      <c r="C24" s="84"/>
      <c r="D24" s="84">
        <v>1</v>
      </c>
      <c r="E24" s="84">
        <v>0</v>
      </c>
      <c r="F24" s="81">
        <f t="shared" si="1"/>
        <v>0</v>
      </c>
      <c r="G24" s="94"/>
      <c r="H24" s="287"/>
      <c r="I24" s="95"/>
      <c r="J24" s="288"/>
      <c r="K24" s="288"/>
    </row>
    <row r="25" spans="2:11" x14ac:dyDescent="0.2">
      <c r="B25" s="45" t="s">
        <v>118</v>
      </c>
      <c r="C25" s="84"/>
      <c r="D25" s="84">
        <v>1</v>
      </c>
      <c r="E25" s="84">
        <v>0</v>
      </c>
      <c r="F25" s="81">
        <f t="shared" si="1"/>
        <v>0</v>
      </c>
      <c r="G25" s="94"/>
      <c r="H25" s="287"/>
      <c r="I25" s="95"/>
      <c r="J25" s="288"/>
      <c r="K25" s="288"/>
    </row>
    <row r="26" spans="2:11" ht="25.5" x14ac:dyDescent="0.2">
      <c r="B26" s="45" t="s">
        <v>119</v>
      </c>
      <c r="C26" s="84"/>
      <c r="D26" s="84">
        <v>1</v>
      </c>
      <c r="E26" s="84">
        <v>0</v>
      </c>
      <c r="F26" s="81">
        <f t="shared" si="1"/>
        <v>0</v>
      </c>
      <c r="G26" s="94"/>
      <c r="H26" s="287"/>
      <c r="I26" s="95"/>
      <c r="J26" s="288"/>
      <c r="K26" s="288"/>
    </row>
    <row r="27" spans="2:11" ht="25.5" x14ac:dyDescent="0.2">
      <c r="B27" s="45" t="s">
        <v>130</v>
      </c>
      <c r="C27" s="93"/>
      <c r="D27" s="93"/>
      <c r="E27" s="93"/>
      <c r="F27" s="81">
        <f t="shared" ref="F27:F32" si="2">D27*E27</f>
        <v>0</v>
      </c>
      <c r="G27" s="94"/>
      <c r="H27" s="289"/>
      <c r="I27" s="91"/>
      <c r="J27" s="277"/>
      <c r="K27" s="277"/>
    </row>
    <row r="28" spans="2:11" x14ac:dyDescent="0.2">
      <c r="B28" s="56"/>
      <c r="C28" s="84"/>
      <c r="D28" s="84">
        <v>1</v>
      </c>
      <c r="E28" s="84">
        <v>0</v>
      </c>
      <c r="F28" s="81">
        <f t="shared" si="2"/>
        <v>0</v>
      </c>
      <c r="G28" s="94"/>
      <c r="H28" s="95"/>
      <c r="I28" s="95"/>
      <c r="J28" s="277"/>
      <c r="K28" s="277"/>
    </row>
    <row r="29" spans="2:11" x14ac:dyDescent="0.2">
      <c r="B29" s="56"/>
      <c r="C29" s="84"/>
      <c r="D29" s="84">
        <v>1</v>
      </c>
      <c r="E29" s="84">
        <v>0</v>
      </c>
      <c r="F29" s="81">
        <f t="shared" si="2"/>
        <v>0</v>
      </c>
      <c r="G29" s="94"/>
      <c r="H29" s="95"/>
      <c r="I29" s="95"/>
      <c r="J29" s="277"/>
      <c r="K29" s="277"/>
    </row>
    <row r="30" spans="2:11" x14ac:dyDescent="0.2">
      <c r="B30" s="56"/>
      <c r="C30" s="84"/>
      <c r="D30" s="84">
        <v>1</v>
      </c>
      <c r="E30" s="84">
        <v>0</v>
      </c>
      <c r="F30" s="81">
        <f t="shared" si="2"/>
        <v>0</v>
      </c>
      <c r="G30" s="94"/>
      <c r="H30" s="95"/>
      <c r="I30" s="95"/>
      <c r="J30" s="277"/>
      <c r="K30" s="277"/>
    </row>
    <row r="31" spans="2:11" x14ac:dyDescent="0.2">
      <c r="B31" s="56"/>
      <c r="C31" s="84"/>
      <c r="D31" s="84">
        <v>1</v>
      </c>
      <c r="E31" s="84">
        <v>0</v>
      </c>
      <c r="F31" s="81">
        <f t="shared" si="2"/>
        <v>0</v>
      </c>
      <c r="G31" s="94"/>
      <c r="H31" s="95"/>
      <c r="I31" s="95"/>
      <c r="J31" s="277"/>
      <c r="K31" s="277"/>
    </row>
    <row r="32" spans="2:11" x14ac:dyDescent="0.2">
      <c r="B32" s="56"/>
      <c r="C32" s="84"/>
      <c r="D32" s="84">
        <v>1</v>
      </c>
      <c r="E32" s="84">
        <v>0</v>
      </c>
      <c r="F32" s="81">
        <f t="shared" si="2"/>
        <v>0</v>
      </c>
      <c r="G32" s="94"/>
      <c r="H32" s="95"/>
      <c r="I32" s="95"/>
      <c r="J32" s="277"/>
      <c r="K32" s="277"/>
    </row>
    <row r="33" spans="2:11" ht="25.5" x14ac:dyDescent="0.2">
      <c r="B33" s="45" t="s">
        <v>131</v>
      </c>
      <c r="C33" s="93"/>
      <c r="D33" s="93"/>
      <c r="E33" s="93"/>
      <c r="F33" s="81">
        <f t="shared" si="1"/>
        <v>0</v>
      </c>
      <c r="G33" s="94"/>
      <c r="H33" s="289"/>
      <c r="I33" s="91"/>
      <c r="J33" s="277"/>
      <c r="K33" s="277"/>
    </row>
    <row r="34" spans="2:11" x14ac:dyDescent="0.2">
      <c r="B34" s="45" t="s">
        <v>120</v>
      </c>
      <c r="C34" s="93"/>
      <c r="D34" s="93"/>
      <c r="E34" s="93"/>
      <c r="F34" s="81">
        <f>SUM(F35:F39)</f>
        <v>0</v>
      </c>
      <c r="G34" s="94"/>
      <c r="H34" s="289"/>
      <c r="I34" s="91"/>
      <c r="J34" s="277"/>
      <c r="K34" s="277"/>
    </row>
    <row r="35" spans="2:11" x14ac:dyDescent="0.2">
      <c r="B35" s="56"/>
      <c r="C35" s="84"/>
      <c r="D35" s="84">
        <v>1</v>
      </c>
      <c r="E35" s="84">
        <v>0</v>
      </c>
      <c r="F35" s="81">
        <f t="shared" si="1"/>
        <v>0</v>
      </c>
      <c r="G35" s="94"/>
      <c r="H35" s="95"/>
      <c r="I35" s="95"/>
      <c r="J35" s="277"/>
      <c r="K35" s="277"/>
    </row>
    <row r="36" spans="2:11" x14ac:dyDescent="0.2">
      <c r="B36" s="56"/>
      <c r="C36" s="84"/>
      <c r="D36" s="84">
        <v>1</v>
      </c>
      <c r="E36" s="84">
        <v>0</v>
      </c>
      <c r="F36" s="81">
        <f t="shared" si="1"/>
        <v>0</v>
      </c>
      <c r="G36" s="94"/>
      <c r="H36" s="95"/>
      <c r="I36" s="95"/>
      <c r="J36" s="277"/>
      <c r="K36" s="277"/>
    </row>
    <row r="37" spans="2:11" x14ac:dyDescent="0.2">
      <c r="B37" s="56"/>
      <c r="C37" s="84"/>
      <c r="D37" s="84">
        <v>1</v>
      </c>
      <c r="E37" s="84">
        <v>0</v>
      </c>
      <c r="F37" s="81">
        <f t="shared" si="1"/>
        <v>0</v>
      </c>
      <c r="G37" s="94"/>
      <c r="H37" s="95"/>
      <c r="I37" s="95"/>
      <c r="J37" s="277"/>
      <c r="K37" s="277"/>
    </row>
    <row r="38" spans="2:11" x14ac:dyDescent="0.2">
      <c r="B38" s="56"/>
      <c r="C38" s="84"/>
      <c r="D38" s="84">
        <v>1</v>
      </c>
      <c r="E38" s="84">
        <v>0</v>
      </c>
      <c r="F38" s="81">
        <f t="shared" si="1"/>
        <v>0</v>
      </c>
      <c r="G38" s="94"/>
      <c r="H38" s="95"/>
      <c r="I38" s="95"/>
      <c r="J38" s="277"/>
      <c r="K38" s="277"/>
    </row>
    <row r="39" spans="2:11" x14ac:dyDescent="0.2">
      <c r="B39" s="56"/>
      <c r="C39" s="84"/>
      <c r="D39" s="84">
        <v>1</v>
      </c>
      <c r="E39" s="84">
        <v>0</v>
      </c>
      <c r="F39" s="81">
        <f t="shared" si="1"/>
        <v>0</v>
      </c>
      <c r="G39" s="94"/>
      <c r="H39" s="95"/>
      <c r="I39" s="95"/>
      <c r="J39" s="277"/>
      <c r="K39" s="277"/>
    </row>
    <row r="40" spans="2:11" s="47" customFormat="1" x14ac:dyDescent="0.2">
      <c r="B40" s="57"/>
      <c r="C40" s="93"/>
      <c r="D40" s="93"/>
      <c r="E40" s="93"/>
      <c r="F40" s="92"/>
      <c r="G40" s="94"/>
      <c r="H40" s="91"/>
      <c r="I40" s="91"/>
      <c r="J40" s="277"/>
      <c r="K40" s="277"/>
    </row>
    <row r="41" spans="2:11" s="47" customFormat="1" x14ac:dyDescent="0.2">
      <c r="B41" s="272" t="s">
        <v>87</v>
      </c>
      <c r="C41" s="282"/>
      <c r="D41" s="282"/>
      <c r="E41" s="282"/>
      <c r="F41" s="280">
        <f>SUM(F42:F45)</f>
        <v>0</v>
      </c>
      <c r="G41" s="281" t="str">
        <f>IF(H41+I41&lt;&gt;F41,"Eroare!","")</f>
        <v/>
      </c>
      <c r="H41" s="282">
        <f>SUM(H42:H45)</f>
        <v>0</v>
      </c>
      <c r="I41" s="282">
        <f>SUM(I42:I45)</f>
        <v>0</v>
      </c>
      <c r="J41" s="283"/>
      <c r="K41" s="283"/>
    </row>
    <row r="42" spans="2:11" ht="25.5" x14ac:dyDescent="0.2">
      <c r="B42" s="45" t="s">
        <v>293</v>
      </c>
      <c r="C42" s="84"/>
      <c r="D42" s="84">
        <v>1</v>
      </c>
      <c r="E42" s="84">
        <v>0</v>
      </c>
      <c r="F42" s="92">
        <f>D42*E42</f>
        <v>0</v>
      </c>
      <c r="G42" s="96" t="str">
        <f>IF(H42+I42&lt;&gt;F42,"Eroare!","")</f>
        <v/>
      </c>
      <c r="H42" s="95">
        <f>'3- Calcule buget'!G32</f>
        <v>0</v>
      </c>
      <c r="I42" s="95">
        <f>'3- Calcule buget'!J32</f>
        <v>0</v>
      </c>
      <c r="J42" s="277"/>
      <c r="K42" s="277"/>
    </row>
    <row r="43" spans="2:11" ht="25.5" x14ac:dyDescent="0.2">
      <c r="B43" s="45" t="s">
        <v>132</v>
      </c>
      <c r="C43" s="84"/>
      <c r="D43" s="84">
        <v>1</v>
      </c>
      <c r="E43" s="84">
        <v>0</v>
      </c>
      <c r="F43" s="92">
        <f>D43*E43</f>
        <v>0</v>
      </c>
      <c r="G43" s="96" t="str">
        <f>IF(H43+I43&lt;&gt;F43,"Eroare!","")</f>
        <v/>
      </c>
      <c r="H43" s="95">
        <f>'3- Calcule buget'!G33</f>
        <v>0</v>
      </c>
      <c r="I43" s="95">
        <f>'3- Calcule buget'!J33</f>
        <v>0</v>
      </c>
      <c r="J43" s="277"/>
      <c r="K43" s="277"/>
    </row>
    <row r="44" spans="2:11" ht="38.25" x14ac:dyDescent="0.2">
      <c r="B44" s="45" t="s">
        <v>127</v>
      </c>
      <c r="C44" s="84"/>
      <c r="D44" s="84">
        <v>1</v>
      </c>
      <c r="E44" s="84">
        <v>0</v>
      </c>
      <c r="F44" s="92">
        <f>D44*E44</f>
        <v>0</v>
      </c>
      <c r="G44" s="96" t="str">
        <f>IF(H44+I44&lt;&gt;F44,"Eroare!","")</f>
        <v/>
      </c>
      <c r="H44" s="95">
        <f>'3- Calcule buget'!G34</f>
        <v>0</v>
      </c>
      <c r="I44" s="95">
        <f>'3- Calcule buget'!J34</f>
        <v>0</v>
      </c>
      <c r="J44" s="277"/>
      <c r="K44" s="277"/>
    </row>
    <row r="45" spans="2:11" x14ac:dyDescent="0.2">
      <c r="B45" s="45" t="s">
        <v>294</v>
      </c>
      <c r="C45" s="84"/>
      <c r="D45" s="84">
        <v>1</v>
      </c>
      <c r="E45" s="84">
        <v>0</v>
      </c>
      <c r="F45" s="92">
        <f>D45*E45</f>
        <v>0</v>
      </c>
      <c r="G45" s="96" t="str">
        <f>IF(H45+I45&lt;&gt;F45,"Eroare!","")</f>
        <v/>
      </c>
      <c r="H45" s="95">
        <f>'3- Calcule buget'!G30</f>
        <v>0</v>
      </c>
      <c r="I45" s="95">
        <f>'3- Calcule buget'!J30</f>
        <v>0</v>
      </c>
      <c r="J45" s="277"/>
      <c r="K45" s="277"/>
    </row>
    <row r="46" spans="2:11" x14ac:dyDescent="0.2">
      <c r="B46" s="45"/>
      <c r="C46" s="84"/>
      <c r="D46" s="84">
        <v>1</v>
      </c>
      <c r="E46" s="84">
        <v>0</v>
      </c>
      <c r="F46" s="92"/>
      <c r="G46" s="82"/>
      <c r="H46" s="95"/>
      <c r="I46" s="95"/>
      <c r="J46" s="277"/>
      <c r="K46" s="277"/>
    </row>
    <row r="47" spans="2:11" s="62" customFormat="1" x14ac:dyDescent="0.2">
      <c r="B47" s="272" t="s">
        <v>88</v>
      </c>
      <c r="C47" s="273"/>
      <c r="D47" s="273"/>
      <c r="E47" s="273"/>
      <c r="F47" s="274">
        <f>SUM(F48:F50)</f>
        <v>0</v>
      </c>
      <c r="G47" s="275" t="str">
        <f>IF(H47+I47&lt;&gt;F47,"Eroare!","")</f>
        <v/>
      </c>
      <c r="H47" s="273">
        <f>SUM(H48:H50)</f>
        <v>0</v>
      </c>
      <c r="I47" s="273">
        <f>SUM(I48:I50)</f>
        <v>0</v>
      </c>
      <c r="J47" s="276"/>
      <c r="K47" s="276"/>
    </row>
    <row r="48" spans="2:11" s="47" customFormat="1" x14ac:dyDescent="0.2">
      <c r="B48" s="57" t="s">
        <v>99</v>
      </c>
      <c r="C48" s="84"/>
      <c r="D48" s="84">
        <v>1</v>
      </c>
      <c r="E48" s="84">
        <v>0</v>
      </c>
      <c r="F48" s="92">
        <f>D48*E48</f>
        <v>0</v>
      </c>
      <c r="G48" s="96" t="str">
        <f>IF(H48+I48&lt;&gt;F48,"Eroare!","")</f>
        <v/>
      </c>
      <c r="H48" s="91">
        <f>'3- Calcule buget'!G37</f>
        <v>0</v>
      </c>
      <c r="I48" s="91">
        <f>'3- Calcule buget'!J37</f>
        <v>0</v>
      </c>
      <c r="J48" s="277"/>
      <c r="K48" s="277"/>
    </row>
    <row r="49" spans="2:11" s="47" customFormat="1" ht="51" x14ac:dyDescent="0.2">
      <c r="B49" s="57" t="s">
        <v>134</v>
      </c>
      <c r="C49" s="84"/>
      <c r="D49" s="84">
        <v>1</v>
      </c>
      <c r="E49" s="84">
        <v>0</v>
      </c>
      <c r="F49" s="92">
        <f>D49*E49</f>
        <v>0</v>
      </c>
      <c r="G49" s="96" t="str">
        <f>IF(H49+I49&lt;&gt;F49,"Eroare!","")</f>
        <v/>
      </c>
      <c r="H49" s="91">
        <f>'3- Calcule buget'!G38</f>
        <v>0</v>
      </c>
      <c r="I49" s="91">
        <f>'3- Calcule buget'!J38</f>
        <v>0</v>
      </c>
      <c r="J49" s="277"/>
      <c r="K49" s="277"/>
    </row>
    <row r="50" spans="2:11" s="47" customFormat="1" x14ac:dyDescent="0.2">
      <c r="B50" s="57" t="s">
        <v>100</v>
      </c>
      <c r="C50" s="84"/>
      <c r="D50" s="84">
        <v>1</v>
      </c>
      <c r="E50" s="84">
        <v>0</v>
      </c>
      <c r="F50" s="92">
        <f>D50*E50</f>
        <v>0</v>
      </c>
      <c r="G50" s="96" t="str">
        <f>IF(H50+I50&lt;&gt;F50,"Eroare!","")</f>
        <v/>
      </c>
      <c r="H50" s="91">
        <f>'3- Calcule buget'!G39</f>
        <v>0</v>
      </c>
      <c r="I50" s="91">
        <f>'3- Calcule buget'!J39</f>
        <v>0</v>
      </c>
      <c r="J50" s="277"/>
      <c r="K50" s="277"/>
    </row>
    <row r="51" spans="2:11" s="47" customFormat="1" x14ac:dyDescent="0.2">
      <c r="B51" s="57"/>
      <c r="C51" s="84"/>
      <c r="D51" s="84"/>
      <c r="E51" s="84"/>
      <c r="F51" s="92"/>
      <c r="G51" s="94"/>
      <c r="H51" s="91"/>
      <c r="I51" s="91"/>
      <c r="J51" s="277"/>
      <c r="K51" s="277"/>
    </row>
    <row r="52" spans="2:11" s="62" customFormat="1" x14ac:dyDescent="0.2">
      <c r="B52" s="272" t="s">
        <v>92</v>
      </c>
      <c r="C52" s="273"/>
      <c r="D52" s="273"/>
      <c r="E52" s="273"/>
      <c r="F52" s="274">
        <f>SUM(F53:F57)</f>
        <v>0</v>
      </c>
      <c r="G52" s="275" t="str">
        <f t="shared" ref="G52:G57" si="3">IF(H52+I52&lt;&gt;F52,"Eroare!","")</f>
        <v/>
      </c>
      <c r="H52" s="273">
        <f>SUM(H53:H57)</f>
        <v>0</v>
      </c>
      <c r="I52" s="273">
        <f>SUM(I53:I57)</f>
        <v>0</v>
      </c>
      <c r="J52" s="276"/>
      <c r="K52" s="276"/>
    </row>
    <row r="53" spans="2:11" ht="25.5" x14ac:dyDescent="0.2">
      <c r="B53" s="45" t="s">
        <v>136</v>
      </c>
      <c r="C53" s="84"/>
      <c r="D53" s="84">
        <v>1</v>
      </c>
      <c r="E53" s="84">
        <v>0</v>
      </c>
      <c r="F53" s="92">
        <f t="shared" ref="F53:F63" si="4">D53*E53</f>
        <v>0</v>
      </c>
      <c r="G53" s="96" t="str">
        <f t="shared" si="3"/>
        <v/>
      </c>
      <c r="H53" s="95">
        <f>'3- Calcule buget'!G61</f>
        <v>0</v>
      </c>
      <c r="I53" s="95">
        <f>'3- Calcule buget'!J61</f>
        <v>0</v>
      </c>
      <c r="J53" s="288"/>
      <c r="K53" s="288"/>
    </row>
    <row r="54" spans="2:11" ht="25.5" x14ac:dyDescent="0.2">
      <c r="B54" s="45" t="s">
        <v>137</v>
      </c>
      <c r="C54" s="84"/>
      <c r="D54" s="84">
        <v>1</v>
      </c>
      <c r="E54" s="84">
        <v>0</v>
      </c>
      <c r="F54" s="92">
        <f t="shared" si="4"/>
        <v>0</v>
      </c>
      <c r="G54" s="96" t="str">
        <f t="shared" si="3"/>
        <v/>
      </c>
      <c r="H54" s="95">
        <f>'3- Calcule buget'!G62</f>
        <v>0</v>
      </c>
      <c r="I54" s="95">
        <f>'3- Calcule buget'!J62</f>
        <v>0</v>
      </c>
      <c r="J54" s="288"/>
      <c r="K54" s="288"/>
    </row>
    <row r="55" spans="2:11" ht="38.25" x14ac:dyDescent="0.2">
      <c r="B55" s="45" t="s">
        <v>138</v>
      </c>
      <c r="C55" s="84"/>
      <c r="D55" s="84">
        <v>1</v>
      </c>
      <c r="E55" s="84">
        <v>0</v>
      </c>
      <c r="F55" s="92">
        <f t="shared" si="4"/>
        <v>0</v>
      </c>
      <c r="G55" s="96" t="str">
        <f t="shared" si="3"/>
        <v/>
      </c>
      <c r="H55" s="95">
        <f>'3- Calcule buget'!G63</f>
        <v>0</v>
      </c>
      <c r="I55" s="95">
        <f>'3- Calcule buget'!J63</f>
        <v>0</v>
      </c>
      <c r="J55" s="288"/>
      <c r="K55" s="288"/>
    </row>
    <row r="56" spans="2:11" ht="25.5" x14ac:dyDescent="0.2">
      <c r="B56" s="45" t="s">
        <v>295</v>
      </c>
      <c r="C56" s="84"/>
      <c r="D56" s="84">
        <v>1</v>
      </c>
      <c r="E56" s="84">
        <v>0</v>
      </c>
      <c r="F56" s="92">
        <f t="shared" si="4"/>
        <v>0</v>
      </c>
      <c r="G56" s="96" t="str">
        <f t="shared" si="3"/>
        <v/>
      </c>
      <c r="H56" s="95">
        <f>'3- Calcule buget'!G64</f>
        <v>0</v>
      </c>
      <c r="I56" s="95">
        <f>'3- Calcule buget'!J64</f>
        <v>0</v>
      </c>
      <c r="J56" s="288"/>
      <c r="K56" s="288"/>
    </row>
    <row r="57" spans="2:11" ht="39" customHeight="1" x14ac:dyDescent="0.2">
      <c r="B57" s="45" t="s">
        <v>296</v>
      </c>
      <c r="C57" s="290"/>
      <c r="D57" s="290"/>
      <c r="E57" s="290"/>
      <c r="F57" s="92">
        <f>SUM(F58:F63)</f>
        <v>0</v>
      </c>
      <c r="G57" s="96" t="str">
        <f t="shared" si="3"/>
        <v/>
      </c>
      <c r="H57" s="95">
        <f>'3- Calcule buget'!G65</f>
        <v>0</v>
      </c>
      <c r="I57" s="95">
        <f>'3- Calcule buget'!J65</f>
        <v>0</v>
      </c>
      <c r="J57" s="288"/>
      <c r="K57" s="288"/>
    </row>
    <row r="58" spans="2:11" x14ac:dyDescent="0.2">
      <c r="B58" s="56"/>
      <c r="C58" s="84"/>
      <c r="D58" s="84">
        <v>1</v>
      </c>
      <c r="E58" s="84">
        <v>0</v>
      </c>
      <c r="F58" s="92">
        <f t="shared" si="4"/>
        <v>0</v>
      </c>
      <c r="G58" s="96"/>
      <c r="H58" s="95"/>
      <c r="I58" s="95"/>
      <c r="J58" s="288"/>
      <c r="K58" s="288"/>
    </row>
    <row r="59" spans="2:11" x14ac:dyDescent="0.2">
      <c r="B59" s="56"/>
      <c r="C59" s="84"/>
      <c r="D59" s="84">
        <v>1</v>
      </c>
      <c r="E59" s="84">
        <v>0</v>
      </c>
      <c r="F59" s="92">
        <f t="shared" si="4"/>
        <v>0</v>
      </c>
      <c r="G59" s="96"/>
      <c r="H59" s="95"/>
      <c r="I59" s="95"/>
      <c r="J59" s="288"/>
      <c r="K59" s="288"/>
    </row>
    <row r="60" spans="2:11" x14ac:dyDescent="0.2">
      <c r="B60" s="56"/>
      <c r="C60" s="84"/>
      <c r="D60" s="84">
        <v>1</v>
      </c>
      <c r="E60" s="84">
        <v>0</v>
      </c>
      <c r="F60" s="92">
        <f t="shared" si="4"/>
        <v>0</v>
      </c>
      <c r="G60" s="96"/>
      <c r="H60" s="95"/>
      <c r="I60" s="95"/>
      <c r="J60" s="288"/>
      <c r="K60" s="288"/>
    </row>
    <row r="61" spans="2:11" x14ac:dyDescent="0.2">
      <c r="B61" s="56"/>
      <c r="C61" s="84"/>
      <c r="D61" s="84">
        <v>1</v>
      </c>
      <c r="E61" s="84">
        <v>0</v>
      </c>
      <c r="F61" s="92">
        <f t="shared" si="4"/>
        <v>0</v>
      </c>
      <c r="G61" s="96"/>
      <c r="H61" s="95"/>
      <c r="I61" s="95"/>
      <c r="J61" s="288"/>
      <c r="K61" s="288"/>
    </row>
    <row r="62" spans="2:11" x14ac:dyDescent="0.2">
      <c r="B62" s="56"/>
      <c r="C62" s="84"/>
      <c r="D62" s="84">
        <v>1</v>
      </c>
      <c r="E62" s="84">
        <v>0</v>
      </c>
      <c r="F62" s="92">
        <f t="shared" si="4"/>
        <v>0</v>
      </c>
      <c r="G62" s="96"/>
      <c r="H62" s="95"/>
      <c r="I62" s="95"/>
      <c r="J62" s="288"/>
      <c r="K62" s="288"/>
    </row>
    <row r="63" spans="2:11" x14ac:dyDescent="0.2">
      <c r="B63" s="45"/>
      <c r="C63" s="84"/>
      <c r="D63" s="84">
        <v>1</v>
      </c>
      <c r="E63" s="84">
        <v>0</v>
      </c>
      <c r="F63" s="92">
        <f t="shared" si="4"/>
        <v>0</v>
      </c>
      <c r="G63" s="96"/>
      <c r="H63" s="95"/>
      <c r="I63" s="95"/>
      <c r="J63" s="288"/>
      <c r="K63" s="288"/>
    </row>
    <row r="64" spans="2:11" s="59" customFormat="1" ht="25.5" x14ac:dyDescent="0.2">
      <c r="B64" s="272" t="s">
        <v>101</v>
      </c>
      <c r="C64" s="273"/>
      <c r="D64" s="273"/>
      <c r="E64" s="273"/>
      <c r="F64" s="274">
        <f>SUM(F65:F69)</f>
        <v>0</v>
      </c>
      <c r="G64" s="275" t="str">
        <f>IF(H64+I64&lt;&gt;F64,"Eroare!","")</f>
        <v/>
      </c>
      <c r="H64" s="273">
        <f>'3- Calcule buget'!G68</f>
        <v>0</v>
      </c>
      <c r="I64" s="273">
        <f>'3- Calcule buget'!J68</f>
        <v>0</v>
      </c>
      <c r="J64" s="276"/>
      <c r="K64" s="276"/>
    </row>
    <row r="65" spans="1:11" x14ac:dyDescent="0.2">
      <c r="B65" s="45" t="s">
        <v>171</v>
      </c>
      <c r="C65" s="84"/>
      <c r="D65" s="84">
        <v>1</v>
      </c>
      <c r="E65" s="84">
        <v>0</v>
      </c>
      <c r="F65" s="92">
        <f>D65*E65</f>
        <v>0</v>
      </c>
      <c r="G65" s="82"/>
      <c r="H65" s="291"/>
      <c r="I65" s="90"/>
      <c r="J65" s="288"/>
      <c r="K65" s="288"/>
    </row>
    <row r="66" spans="1:11" x14ac:dyDescent="0.2">
      <c r="B66" s="45" t="s">
        <v>172</v>
      </c>
      <c r="C66" s="84"/>
      <c r="D66" s="84">
        <v>1</v>
      </c>
      <c r="E66" s="84">
        <v>0</v>
      </c>
      <c r="F66" s="92">
        <f>D66*E66</f>
        <v>0</v>
      </c>
      <c r="G66" s="82"/>
      <c r="H66" s="291"/>
      <c r="I66" s="90"/>
      <c r="J66" s="288"/>
      <c r="K66" s="288"/>
    </row>
    <row r="67" spans="1:11" x14ac:dyDescent="0.2">
      <c r="B67" s="45" t="s">
        <v>311</v>
      </c>
      <c r="C67" s="84"/>
      <c r="D67" s="84">
        <v>1</v>
      </c>
      <c r="E67" s="84">
        <v>0</v>
      </c>
      <c r="F67" s="92">
        <f>D67*E67</f>
        <v>0</v>
      </c>
      <c r="G67" s="82"/>
      <c r="H67" s="291"/>
      <c r="I67" s="90"/>
      <c r="J67" s="288"/>
      <c r="K67" s="288"/>
    </row>
    <row r="68" spans="1:11" x14ac:dyDescent="0.2">
      <c r="B68" s="45" t="s">
        <v>173</v>
      </c>
      <c r="C68" s="84"/>
      <c r="D68" s="84">
        <v>1</v>
      </c>
      <c r="E68" s="84">
        <v>0</v>
      </c>
      <c r="F68" s="92">
        <f>D68*E68</f>
        <v>0</v>
      </c>
      <c r="G68" s="82"/>
      <c r="H68" s="291"/>
      <c r="I68" s="90"/>
      <c r="J68" s="288"/>
      <c r="K68" s="288"/>
    </row>
    <row r="69" spans="1:11" x14ac:dyDescent="0.2">
      <c r="B69" s="45" t="s">
        <v>174</v>
      </c>
      <c r="C69" s="84"/>
      <c r="D69" s="84">
        <v>1</v>
      </c>
      <c r="E69" s="84">
        <v>0</v>
      </c>
      <c r="F69" s="92">
        <f>D69*E69</f>
        <v>0</v>
      </c>
      <c r="G69" s="82"/>
      <c r="H69" s="291"/>
      <c r="I69" s="90"/>
      <c r="J69" s="288"/>
      <c r="K69" s="288"/>
    </row>
    <row r="70" spans="1:11" s="59" customFormat="1" ht="25.5" x14ac:dyDescent="0.2">
      <c r="B70" s="272" t="str">
        <f>'3- Calcule buget'!B69</f>
        <v xml:space="preserve">Cheltuielile de promovare a obiectivului de investiție </v>
      </c>
      <c r="C70" s="273"/>
      <c r="D70" s="273"/>
      <c r="E70" s="273"/>
      <c r="F70" s="274">
        <f>SUM(F71:F75)</f>
        <v>0</v>
      </c>
      <c r="G70" s="275" t="str">
        <f>IF(H70+I70&lt;&gt;F70,"Eroare!","")</f>
        <v/>
      </c>
      <c r="H70" s="273">
        <f>'3- Calcule buget'!G69</f>
        <v>0</v>
      </c>
      <c r="I70" s="273">
        <f>'3- Calcule buget'!J69</f>
        <v>0</v>
      </c>
      <c r="J70" s="276"/>
      <c r="K70" s="276"/>
    </row>
    <row r="71" spans="1:11" x14ac:dyDescent="0.2">
      <c r="B71" s="72"/>
      <c r="C71" s="84"/>
      <c r="D71" s="84">
        <v>1</v>
      </c>
      <c r="E71" s="84">
        <v>0</v>
      </c>
      <c r="F71" s="92">
        <f>D71*E71</f>
        <v>0</v>
      </c>
      <c r="G71" s="82"/>
      <c r="H71" s="291"/>
      <c r="I71" s="90"/>
      <c r="J71" s="288"/>
      <c r="K71" s="288"/>
    </row>
    <row r="72" spans="1:11" x14ac:dyDescent="0.2">
      <c r="B72" s="72"/>
      <c r="C72" s="84"/>
      <c r="D72" s="84">
        <v>1</v>
      </c>
      <c r="E72" s="84">
        <v>0</v>
      </c>
      <c r="F72" s="92">
        <f>D72*E72</f>
        <v>0</v>
      </c>
      <c r="G72" s="82"/>
      <c r="H72" s="291"/>
      <c r="I72" s="90"/>
      <c r="J72" s="288"/>
      <c r="K72" s="288"/>
    </row>
    <row r="73" spans="1:11" x14ac:dyDescent="0.2">
      <c r="B73" s="72"/>
      <c r="C73" s="84"/>
      <c r="D73" s="84">
        <v>1</v>
      </c>
      <c r="E73" s="84">
        <v>0</v>
      </c>
      <c r="F73" s="92">
        <f>D73*E73</f>
        <v>0</v>
      </c>
      <c r="G73" s="82"/>
      <c r="H73" s="291"/>
      <c r="I73" s="90"/>
      <c r="J73" s="288"/>
      <c r="K73" s="288"/>
    </row>
    <row r="74" spans="1:11" x14ac:dyDescent="0.2">
      <c r="B74" s="72"/>
      <c r="C74" s="84"/>
      <c r="D74" s="84">
        <v>1</v>
      </c>
      <c r="E74" s="84">
        <v>0</v>
      </c>
      <c r="F74" s="92">
        <f>D74*E74</f>
        <v>0</v>
      </c>
      <c r="G74" s="82"/>
      <c r="H74" s="291"/>
      <c r="I74" s="90"/>
      <c r="J74" s="288"/>
      <c r="K74" s="288"/>
    </row>
    <row r="75" spans="1:11" x14ac:dyDescent="0.2">
      <c r="B75" s="72"/>
      <c r="C75" s="84"/>
      <c r="D75" s="84">
        <v>1</v>
      </c>
      <c r="E75" s="84">
        <v>0</v>
      </c>
      <c r="F75" s="92">
        <f>D75*E75</f>
        <v>0</v>
      </c>
      <c r="G75" s="82"/>
      <c r="H75" s="291"/>
      <c r="I75" s="90"/>
      <c r="J75" s="288"/>
      <c r="K75" s="288"/>
    </row>
    <row r="76" spans="1:11" x14ac:dyDescent="0.2">
      <c r="B76" s="45"/>
      <c r="C76" s="84"/>
      <c r="D76" s="84">
        <v>1</v>
      </c>
      <c r="E76" s="84">
        <v>0</v>
      </c>
      <c r="F76" s="92"/>
      <c r="G76" s="82"/>
      <c r="H76" s="291"/>
      <c r="I76" s="90"/>
      <c r="J76" s="288"/>
      <c r="K76" s="288"/>
    </row>
    <row r="77" spans="1:11" s="327" customFormat="1" x14ac:dyDescent="0.2">
      <c r="B77" s="322" t="s">
        <v>133</v>
      </c>
      <c r="C77" s="323"/>
      <c r="D77" s="323"/>
      <c r="E77" s="323"/>
      <c r="F77" s="324">
        <f>F78</f>
        <v>0</v>
      </c>
      <c r="G77" s="325" t="str">
        <f>IF(H77+I77&lt;&gt;F77,"Eroare!","")</f>
        <v/>
      </c>
      <c r="H77" s="324"/>
      <c r="I77" s="324"/>
      <c r="J77" s="326"/>
      <c r="K77" s="326"/>
    </row>
    <row r="78" spans="1:11" s="59" customFormat="1" x14ac:dyDescent="0.2">
      <c r="B78" s="60"/>
      <c r="C78" s="98"/>
      <c r="D78" s="98">
        <v>1</v>
      </c>
      <c r="E78" s="98">
        <f>H77+I77</f>
        <v>0</v>
      </c>
      <c r="F78" s="92">
        <f>D78*E78</f>
        <v>0</v>
      </c>
      <c r="G78" s="97"/>
      <c r="H78" s="292"/>
      <c r="I78" s="99"/>
      <c r="J78" s="65"/>
      <c r="K78" s="65"/>
    </row>
    <row r="79" spans="1:11" x14ac:dyDescent="0.2">
      <c r="A79" s="49"/>
      <c r="B79" s="67" t="s">
        <v>162</v>
      </c>
      <c r="C79" s="293"/>
      <c r="D79" s="293"/>
      <c r="E79" s="293"/>
      <c r="F79" s="294">
        <f>SUM(F80:F92)</f>
        <v>0</v>
      </c>
      <c r="G79" s="295" t="str">
        <f>IF(H79+I79&lt;&gt;F79,"Eroare!","")</f>
        <v/>
      </c>
      <c r="H79" s="294">
        <f>SUM(H80:H92)</f>
        <v>0</v>
      </c>
      <c r="I79" s="294">
        <f>SUM(I80:I92)</f>
        <v>0</v>
      </c>
      <c r="J79" s="296"/>
      <c r="K79" s="296"/>
    </row>
    <row r="80" spans="1:11" x14ac:dyDescent="0.2">
      <c r="A80" s="49"/>
      <c r="B80" s="45" t="s">
        <v>77</v>
      </c>
      <c r="C80" s="80"/>
      <c r="D80" s="80">
        <v>1</v>
      </c>
      <c r="E80" s="80">
        <v>0</v>
      </c>
      <c r="F80" s="81">
        <f>D80*E80</f>
        <v>0</v>
      </c>
      <c r="G80" s="82" t="str">
        <f>IF(H80+I80&lt;&gt;F80,"Eroare!","")</f>
        <v/>
      </c>
      <c r="H80" s="81">
        <f>'3- Calcule buget'!G8</f>
        <v>0</v>
      </c>
      <c r="I80" s="81">
        <f>'3- Calcule buget'!J8</f>
        <v>0</v>
      </c>
      <c r="J80" s="53"/>
      <c r="K80" s="53"/>
    </row>
    <row r="81" spans="1:11" ht="31.9" customHeight="1" x14ac:dyDescent="0.2">
      <c r="A81" s="49"/>
      <c r="B81" s="45" t="s">
        <v>9</v>
      </c>
      <c r="C81" s="80"/>
      <c r="D81" s="80">
        <v>1</v>
      </c>
      <c r="E81" s="80">
        <v>0</v>
      </c>
      <c r="F81" s="81">
        <f t="shared" ref="F81:F87" si="5">D81*E81</f>
        <v>0</v>
      </c>
      <c r="G81" s="82" t="str">
        <f t="shared" ref="G81:G86" si="6">IF(H81+I81&lt;&gt;F81,"Eroare!","")</f>
        <v/>
      </c>
      <c r="H81" s="81">
        <f>'3- Calcule buget'!G9</f>
        <v>0</v>
      </c>
      <c r="I81" s="81">
        <f>'3- Calcule buget'!J9</f>
        <v>0</v>
      </c>
      <c r="J81" s="53"/>
      <c r="K81" s="53"/>
    </row>
    <row r="82" spans="1:11" ht="39.6" customHeight="1" x14ac:dyDescent="0.2">
      <c r="A82" s="49"/>
      <c r="B82" s="45" t="s">
        <v>79</v>
      </c>
      <c r="C82" s="80"/>
      <c r="D82" s="80">
        <v>1</v>
      </c>
      <c r="E82" s="80">
        <v>0</v>
      </c>
      <c r="F82" s="81">
        <f t="shared" si="5"/>
        <v>0</v>
      </c>
      <c r="G82" s="82" t="str">
        <f t="shared" si="6"/>
        <v/>
      </c>
      <c r="H82" s="81">
        <f>'3- Calcule buget'!G10</f>
        <v>0</v>
      </c>
      <c r="I82" s="81">
        <f>'3- Calcule buget'!J10</f>
        <v>0</v>
      </c>
      <c r="J82" s="53"/>
      <c r="K82" s="53"/>
    </row>
    <row r="83" spans="1:11" ht="36.6" customHeight="1" x14ac:dyDescent="0.2">
      <c r="A83" s="49"/>
      <c r="B83" s="45" t="s">
        <v>81</v>
      </c>
      <c r="C83" s="80"/>
      <c r="D83" s="80">
        <v>1</v>
      </c>
      <c r="E83" s="80">
        <v>0</v>
      </c>
      <c r="F83" s="81">
        <f t="shared" si="5"/>
        <v>0</v>
      </c>
      <c r="G83" s="82" t="str">
        <f t="shared" si="6"/>
        <v/>
      </c>
      <c r="H83" s="81">
        <f>'3- Calcule buget'!G11</f>
        <v>0</v>
      </c>
      <c r="I83" s="81">
        <f>'3- Calcule buget'!J11</f>
        <v>0</v>
      </c>
      <c r="J83" s="53"/>
      <c r="K83" s="53"/>
    </row>
    <row r="84" spans="1:11" ht="29.65" customHeight="1" x14ac:dyDescent="0.2">
      <c r="A84" s="49"/>
      <c r="B84" s="45" t="s">
        <v>97</v>
      </c>
      <c r="C84" s="80"/>
      <c r="D84" s="80">
        <v>1</v>
      </c>
      <c r="E84" s="80">
        <v>0</v>
      </c>
      <c r="F84" s="81">
        <f t="shared" si="5"/>
        <v>0</v>
      </c>
      <c r="G84" s="82"/>
      <c r="H84" s="81">
        <f>'3- Calcule buget'!G14</f>
        <v>0</v>
      </c>
      <c r="I84" s="81">
        <f>'3- Calcule buget'!J14</f>
        <v>0</v>
      </c>
      <c r="J84" s="53"/>
      <c r="K84" s="53"/>
    </row>
    <row r="85" spans="1:11" ht="25.5" x14ac:dyDescent="0.2">
      <c r="A85" s="49"/>
      <c r="B85" s="60" t="s">
        <v>135</v>
      </c>
      <c r="C85" s="80"/>
      <c r="D85" s="80">
        <v>1</v>
      </c>
      <c r="E85" s="80">
        <v>0</v>
      </c>
      <c r="F85" s="81">
        <f>D85*E85</f>
        <v>0</v>
      </c>
      <c r="G85" s="82" t="str">
        <f t="shared" si="6"/>
        <v/>
      </c>
      <c r="H85" s="95">
        <f>'3- Calcule buget'!G58</f>
        <v>0</v>
      </c>
      <c r="I85" s="81">
        <f>'3- Calcule buget'!J58</f>
        <v>0</v>
      </c>
      <c r="J85" s="53"/>
      <c r="K85" s="53"/>
    </row>
    <row r="86" spans="1:11" x14ac:dyDescent="0.2">
      <c r="A86" s="49"/>
      <c r="B86" s="60" t="s">
        <v>122</v>
      </c>
      <c r="C86" s="80"/>
      <c r="D86" s="80">
        <v>1</v>
      </c>
      <c r="E86" s="80">
        <v>0</v>
      </c>
      <c r="F86" s="81">
        <f t="shared" si="5"/>
        <v>0</v>
      </c>
      <c r="G86" s="82" t="str">
        <f t="shared" si="6"/>
        <v/>
      </c>
      <c r="H86" s="95">
        <f>'3- Calcule buget'!G59</f>
        <v>0</v>
      </c>
      <c r="I86" s="81">
        <f>'3- Calcule buget'!J59</f>
        <v>0</v>
      </c>
      <c r="J86" s="53"/>
      <c r="K86" s="53"/>
    </row>
    <row r="87" spans="1:11" s="62" customFormat="1" ht="25.15" customHeight="1" x14ac:dyDescent="0.2">
      <c r="A87" s="78"/>
      <c r="B87" s="66" t="s">
        <v>1</v>
      </c>
      <c r="C87" s="83"/>
      <c r="D87" s="80">
        <v>1</v>
      </c>
      <c r="E87" s="80">
        <v>0</v>
      </c>
      <c r="F87" s="81">
        <f t="shared" si="5"/>
        <v>0</v>
      </c>
      <c r="G87" s="297"/>
      <c r="H87" s="92">
        <f>'3- Calcule buget'!G43-'3- Calcule buget'!G44</f>
        <v>0</v>
      </c>
      <c r="I87" s="92">
        <f>'3- Calcule buget'!J43-'3- Calcule buget'!J44</f>
        <v>0</v>
      </c>
      <c r="J87" s="288"/>
      <c r="K87" s="288"/>
    </row>
    <row r="88" spans="1:11" ht="25.5" x14ac:dyDescent="0.2">
      <c r="B88" s="60" t="s">
        <v>428</v>
      </c>
      <c r="C88" s="84"/>
      <c r="D88" s="80">
        <v>1</v>
      </c>
      <c r="E88" s="80">
        <v>0</v>
      </c>
      <c r="F88" s="63">
        <f>D88*E88</f>
        <v>0</v>
      </c>
      <c r="G88" s="82" t="str">
        <f>IF(H88+I88&lt;&gt;F88,"Eroare!","")</f>
        <v/>
      </c>
      <c r="H88" s="92">
        <f>'3- Calcule buget'!G45-'3- Calcule buget'!G46</f>
        <v>0</v>
      </c>
      <c r="I88" s="92">
        <f>'3- Calcule buget'!J45-'3- Calcule buget'!J46</f>
        <v>0</v>
      </c>
      <c r="J88" s="288"/>
      <c r="K88" s="288"/>
    </row>
    <row r="89" spans="1:11" ht="25.5" x14ac:dyDescent="0.2">
      <c r="B89" s="60" t="s">
        <v>299</v>
      </c>
      <c r="C89" s="84"/>
      <c r="D89" s="80">
        <v>1</v>
      </c>
      <c r="E89" s="80">
        <v>0</v>
      </c>
      <c r="F89" s="63">
        <f>D89*E89</f>
        <v>0</v>
      </c>
      <c r="G89" s="82"/>
      <c r="H89" s="92">
        <f>'3- Calcule buget'!G44+'3- Calcule buget'!G46</f>
        <v>0</v>
      </c>
      <c r="I89" s="92">
        <f>'3- Calcule buget'!J44+'3- Calcule buget'!J46</f>
        <v>0</v>
      </c>
      <c r="J89" s="288"/>
      <c r="K89" s="288"/>
    </row>
    <row r="90" spans="1:11" x14ac:dyDescent="0.2">
      <c r="B90" s="60" t="s">
        <v>93</v>
      </c>
      <c r="C90" s="84"/>
      <c r="D90" s="80">
        <v>1</v>
      </c>
      <c r="E90" s="80">
        <v>0</v>
      </c>
      <c r="F90" s="63">
        <f>D90*E90</f>
        <v>0</v>
      </c>
      <c r="G90" s="82" t="str">
        <f>IF(H90+I90&lt;&gt;F90,"Eroare!","")</f>
        <v/>
      </c>
      <c r="H90" s="92">
        <f>'3- Calcule buget'!G66</f>
        <v>0</v>
      </c>
      <c r="I90" s="81">
        <f>'3- Calcule buget'!J66</f>
        <v>0</v>
      </c>
      <c r="J90" s="288"/>
      <c r="K90" s="288"/>
    </row>
    <row r="91" spans="1:11" x14ac:dyDescent="0.2">
      <c r="B91" s="60" t="s">
        <v>429</v>
      </c>
      <c r="C91" s="84"/>
      <c r="D91" s="80">
        <v>1</v>
      </c>
      <c r="E91" s="80">
        <v>0</v>
      </c>
      <c r="F91" s="63">
        <f>D91*E91</f>
        <v>0</v>
      </c>
      <c r="G91" s="82"/>
      <c r="H91" s="95">
        <f>'3- Calcule buget'!G72</f>
        <v>0</v>
      </c>
      <c r="I91" s="81">
        <f>'3- Calcule buget'!J72</f>
        <v>0</v>
      </c>
      <c r="J91" s="288"/>
      <c r="K91" s="288"/>
    </row>
    <row r="92" spans="1:11" x14ac:dyDescent="0.2">
      <c r="B92" s="60" t="s">
        <v>430</v>
      </c>
      <c r="C92" s="84"/>
      <c r="D92" s="80">
        <v>1</v>
      </c>
      <c r="E92" s="80">
        <v>0</v>
      </c>
      <c r="F92" s="63">
        <f>D92*E92</f>
        <v>0</v>
      </c>
      <c r="G92" s="82"/>
      <c r="H92" s="95">
        <f>'3- Calcule buget'!G73</f>
        <v>0</v>
      </c>
      <c r="I92" s="81">
        <f>'3- Calcule buget'!J73</f>
        <v>0</v>
      </c>
      <c r="J92" s="288"/>
      <c r="K92" s="288"/>
    </row>
    <row r="93" spans="1:11" x14ac:dyDescent="0.2">
      <c r="B93" s="68" t="s">
        <v>168</v>
      </c>
      <c r="C93" s="85"/>
      <c r="D93" s="85"/>
      <c r="E93" s="85"/>
      <c r="F93" s="85">
        <f>F94+F111</f>
        <v>0</v>
      </c>
      <c r="G93" s="86"/>
      <c r="H93" s="85">
        <f>H94+H111</f>
        <v>0</v>
      </c>
      <c r="I93" s="85">
        <f>I94+I111</f>
        <v>0</v>
      </c>
      <c r="J93" s="271"/>
      <c r="K93" s="271"/>
    </row>
    <row r="94" spans="1:11" x14ac:dyDescent="0.2">
      <c r="B94" s="61" t="s">
        <v>2</v>
      </c>
      <c r="C94" s="87"/>
      <c r="D94" s="87"/>
      <c r="E94" s="87"/>
      <c r="F94" s="87">
        <f>SUM(F95:F110)</f>
        <v>0</v>
      </c>
      <c r="G94" s="88" t="str">
        <f>IF(H94+I94&lt;&gt;F94,"Eroare!","")</f>
        <v/>
      </c>
      <c r="H94" s="87">
        <f>'3- Calcule buget'!G47+'3- Calcule buget'!G49+'3- Calcule buget'!G51</f>
        <v>0</v>
      </c>
      <c r="I94" s="87">
        <f>'3- Calcule buget'!J47+'3- Calcule buget'!J49+'3- Calcule buget'!J51</f>
        <v>0</v>
      </c>
      <c r="J94" s="70"/>
      <c r="K94" s="70"/>
    </row>
    <row r="95" spans="1:11" s="47" customFormat="1" x14ac:dyDescent="0.2">
      <c r="A95" s="47">
        <v>1</v>
      </c>
      <c r="B95" s="71"/>
      <c r="C95" s="84"/>
      <c r="D95" s="84">
        <v>1</v>
      </c>
      <c r="E95" s="84">
        <v>0</v>
      </c>
      <c r="F95" s="81">
        <f t="shared" ref="F95:F110" si="7">D95*E95</f>
        <v>0</v>
      </c>
      <c r="G95" s="82"/>
      <c r="H95" s="89"/>
      <c r="I95" s="89"/>
      <c r="J95" s="298"/>
      <c r="K95" s="298"/>
    </row>
    <row r="96" spans="1:11" s="47" customFormat="1" x14ac:dyDescent="0.2">
      <c r="A96" s="47">
        <v>2</v>
      </c>
      <c r="B96" s="71"/>
      <c r="C96" s="84"/>
      <c r="D96" s="84">
        <v>1</v>
      </c>
      <c r="E96" s="84">
        <v>0</v>
      </c>
      <c r="F96" s="81">
        <f t="shared" si="7"/>
        <v>0</v>
      </c>
      <c r="G96" s="82"/>
      <c r="H96" s="89"/>
      <c r="I96" s="89"/>
      <c r="J96" s="298"/>
      <c r="K96" s="298"/>
    </row>
    <row r="97" spans="1:11" s="47" customFormat="1" x14ac:dyDescent="0.2">
      <c r="A97" s="47">
        <v>3</v>
      </c>
      <c r="B97" s="71"/>
      <c r="C97" s="84"/>
      <c r="D97" s="84">
        <v>1</v>
      </c>
      <c r="E97" s="84">
        <v>0</v>
      </c>
      <c r="F97" s="81">
        <f t="shared" si="7"/>
        <v>0</v>
      </c>
      <c r="G97" s="82"/>
      <c r="H97" s="89"/>
      <c r="I97" s="89"/>
      <c r="J97" s="298"/>
      <c r="K97" s="298"/>
    </row>
    <row r="98" spans="1:11" s="47" customFormat="1" x14ac:dyDescent="0.2">
      <c r="B98" s="71"/>
      <c r="C98" s="84"/>
      <c r="D98" s="84">
        <v>1</v>
      </c>
      <c r="E98" s="84">
        <v>0</v>
      </c>
      <c r="F98" s="81">
        <f t="shared" si="7"/>
        <v>0</v>
      </c>
      <c r="G98" s="82"/>
      <c r="H98" s="89"/>
      <c r="I98" s="89"/>
      <c r="J98" s="298"/>
      <c r="K98" s="298"/>
    </row>
    <row r="99" spans="1:11" s="47" customFormat="1" x14ac:dyDescent="0.2">
      <c r="B99" s="71"/>
      <c r="C99" s="84"/>
      <c r="D99" s="84">
        <v>1</v>
      </c>
      <c r="E99" s="84">
        <v>0</v>
      </c>
      <c r="F99" s="81">
        <f t="shared" si="7"/>
        <v>0</v>
      </c>
      <c r="G99" s="82"/>
      <c r="H99" s="89"/>
      <c r="I99" s="89"/>
      <c r="J99" s="298"/>
      <c r="K99" s="298"/>
    </row>
    <row r="100" spans="1:11" s="47" customFormat="1" x14ac:dyDescent="0.2">
      <c r="B100" s="71"/>
      <c r="C100" s="84"/>
      <c r="D100" s="84">
        <v>1</v>
      </c>
      <c r="E100" s="84">
        <v>0</v>
      </c>
      <c r="F100" s="81">
        <f t="shared" si="7"/>
        <v>0</v>
      </c>
      <c r="G100" s="82"/>
      <c r="H100" s="89"/>
      <c r="I100" s="89"/>
      <c r="J100" s="298"/>
      <c r="K100" s="298"/>
    </row>
    <row r="101" spans="1:11" s="47" customFormat="1" x14ac:dyDescent="0.2">
      <c r="B101" s="71"/>
      <c r="C101" s="84"/>
      <c r="D101" s="84">
        <v>1</v>
      </c>
      <c r="E101" s="84">
        <v>0</v>
      </c>
      <c r="F101" s="81">
        <f t="shared" si="7"/>
        <v>0</v>
      </c>
      <c r="G101" s="82"/>
      <c r="H101" s="89"/>
      <c r="I101" s="89"/>
      <c r="J101" s="298"/>
      <c r="K101" s="298"/>
    </row>
    <row r="102" spans="1:11" s="47" customFormat="1" x14ac:dyDescent="0.2">
      <c r="A102" s="47">
        <v>4</v>
      </c>
      <c r="B102" s="71"/>
      <c r="C102" s="84"/>
      <c r="D102" s="84">
        <v>1</v>
      </c>
      <c r="E102" s="84">
        <v>0</v>
      </c>
      <c r="F102" s="81">
        <f t="shared" si="7"/>
        <v>0</v>
      </c>
      <c r="G102" s="82"/>
      <c r="H102" s="89"/>
      <c r="I102" s="89"/>
      <c r="J102" s="298"/>
      <c r="K102" s="298"/>
    </row>
    <row r="103" spans="1:11" s="47" customFormat="1" x14ac:dyDescent="0.2">
      <c r="A103" s="47">
        <v>5</v>
      </c>
      <c r="B103" s="71"/>
      <c r="C103" s="84"/>
      <c r="D103" s="84">
        <v>1</v>
      </c>
      <c r="E103" s="84">
        <v>0</v>
      </c>
      <c r="F103" s="81">
        <f t="shared" si="7"/>
        <v>0</v>
      </c>
      <c r="G103" s="82"/>
      <c r="H103" s="89"/>
      <c r="I103" s="89"/>
      <c r="J103" s="298"/>
      <c r="K103" s="298"/>
    </row>
    <row r="104" spans="1:11" s="47" customFormat="1" x14ac:dyDescent="0.2">
      <c r="A104" s="47">
        <v>6</v>
      </c>
      <c r="B104" s="311" t="s">
        <v>297</v>
      </c>
      <c r="C104" s="312"/>
      <c r="D104" s="312"/>
      <c r="E104" s="312"/>
      <c r="F104" s="313"/>
      <c r="G104" s="314"/>
      <c r="H104" s="315"/>
      <c r="I104" s="315"/>
      <c r="J104" s="316"/>
      <c r="K104" s="316"/>
    </row>
    <row r="105" spans="1:11" x14ac:dyDescent="0.2">
      <c r="A105" s="47">
        <v>7</v>
      </c>
      <c r="B105" s="71"/>
      <c r="C105" s="84"/>
      <c r="D105" s="84">
        <v>1</v>
      </c>
      <c r="E105" s="84">
        <v>0</v>
      </c>
      <c r="F105" s="81">
        <f t="shared" si="7"/>
        <v>0</v>
      </c>
      <c r="G105" s="82"/>
      <c r="H105" s="90"/>
      <c r="I105" s="90"/>
      <c r="J105" s="298"/>
      <c r="K105" s="298"/>
    </row>
    <row r="106" spans="1:11" x14ac:dyDescent="0.2">
      <c r="A106" s="47">
        <v>8</v>
      </c>
      <c r="B106" s="71"/>
      <c r="C106" s="84"/>
      <c r="D106" s="84">
        <v>1</v>
      </c>
      <c r="E106" s="84">
        <v>0</v>
      </c>
      <c r="F106" s="81">
        <f t="shared" si="7"/>
        <v>0</v>
      </c>
      <c r="G106" s="82"/>
      <c r="H106" s="90"/>
      <c r="I106" s="90"/>
      <c r="J106" s="298"/>
      <c r="K106" s="298"/>
    </row>
    <row r="107" spans="1:11" x14ac:dyDescent="0.2">
      <c r="A107" s="47">
        <v>9</v>
      </c>
      <c r="B107" s="71"/>
      <c r="C107" s="84"/>
      <c r="D107" s="84">
        <v>1</v>
      </c>
      <c r="E107" s="84">
        <v>0</v>
      </c>
      <c r="F107" s="81">
        <f t="shared" si="7"/>
        <v>0</v>
      </c>
      <c r="G107" s="82"/>
      <c r="H107" s="90"/>
      <c r="I107" s="90"/>
      <c r="J107" s="298"/>
      <c r="K107" s="298"/>
    </row>
    <row r="108" spans="1:11" x14ac:dyDescent="0.2">
      <c r="A108" s="47">
        <v>10</v>
      </c>
      <c r="B108" s="71"/>
      <c r="C108" s="84"/>
      <c r="D108" s="84">
        <v>1</v>
      </c>
      <c r="E108" s="84">
        <v>0</v>
      </c>
      <c r="F108" s="81">
        <f t="shared" si="7"/>
        <v>0</v>
      </c>
      <c r="G108" s="82"/>
      <c r="H108" s="90"/>
      <c r="I108" s="90"/>
      <c r="J108" s="298"/>
      <c r="K108" s="298"/>
    </row>
    <row r="109" spans="1:11" x14ac:dyDescent="0.2">
      <c r="A109" s="47">
        <v>11</v>
      </c>
      <c r="B109" s="71"/>
      <c r="C109" s="84"/>
      <c r="D109" s="84">
        <v>1</v>
      </c>
      <c r="E109" s="84">
        <v>0</v>
      </c>
      <c r="F109" s="81">
        <f t="shared" si="7"/>
        <v>0</v>
      </c>
      <c r="G109" s="82"/>
      <c r="H109" s="90"/>
      <c r="I109" s="90"/>
      <c r="J109" s="298"/>
      <c r="K109" s="298"/>
    </row>
    <row r="110" spans="1:11" x14ac:dyDescent="0.2">
      <c r="A110" s="47">
        <v>12</v>
      </c>
      <c r="B110" s="71"/>
      <c r="C110" s="84"/>
      <c r="D110" s="84">
        <v>1</v>
      </c>
      <c r="E110" s="84">
        <v>0</v>
      </c>
      <c r="F110" s="81">
        <f t="shared" si="7"/>
        <v>0</v>
      </c>
      <c r="G110" s="82"/>
      <c r="H110" s="90"/>
      <c r="I110" s="90"/>
      <c r="J110" s="298"/>
      <c r="K110" s="298"/>
    </row>
    <row r="111" spans="1:11" x14ac:dyDescent="0.2">
      <c r="B111" s="61" t="s">
        <v>166</v>
      </c>
      <c r="C111" s="87"/>
      <c r="D111" s="87"/>
      <c r="E111" s="87"/>
      <c r="F111" s="87">
        <f>SUM(F112:F120)</f>
        <v>0</v>
      </c>
      <c r="G111" s="88" t="str">
        <f>IF(H111+I111&lt;&gt;F111,"Eroare!","")</f>
        <v/>
      </c>
      <c r="H111" s="87">
        <f>'3- Calcule buget'!G53</f>
        <v>0</v>
      </c>
      <c r="I111" s="87">
        <f>'3- Calcule buget'!J53</f>
        <v>0</v>
      </c>
      <c r="J111" s="70"/>
      <c r="K111" s="70"/>
    </row>
    <row r="112" spans="1:11" s="47" customFormat="1" ht="24.75" customHeight="1" x14ac:dyDescent="0.2">
      <c r="A112" s="47">
        <v>1</v>
      </c>
      <c r="B112" s="299"/>
      <c r="C112" s="84"/>
      <c r="D112" s="84">
        <v>1</v>
      </c>
      <c r="E112" s="84">
        <v>0</v>
      </c>
      <c r="F112" s="81">
        <f t="shared" ref="F112:F120" si="8">D112*E112</f>
        <v>0</v>
      </c>
      <c r="G112" s="88"/>
      <c r="H112" s="91"/>
      <c r="I112" s="91"/>
      <c r="J112" s="298"/>
      <c r="K112" s="298"/>
    </row>
    <row r="113" spans="1:11" s="47" customFormat="1" ht="24.75" customHeight="1" x14ac:dyDescent="0.2">
      <c r="B113" s="71"/>
      <c r="C113" s="84"/>
      <c r="D113" s="84">
        <v>1</v>
      </c>
      <c r="E113" s="84">
        <v>0</v>
      </c>
      <c r="F113" s="81">
        <f>D113*E113</f>
        <v>0</v>
      </c>
      <c r="G113" s="88"/>
      <c r="H113" s="91"/>
      <c r="I113" s="91"/>
      <c r="J113" s="298"/>
      <c r="K113" s="298"/>
    </row>
    <row r="114" spans="1:11" s="47" customFormat="1" ht="24.75" customHeight="1" x14ac:dyDescent="0.2">
      <c r="B114" s="71"/>
      <c r="C114" s="84"/>
      <c r="D114" s="84">
        <v>1</v>
      </c>
      <c r="E114" s="84">
        <v>0</v>
      </c>
      <c r="F114" s="81">
        <f>D114*E114</f>
        <v>0</v>
      </c>
      <c r="G114" s="88"/>
      <c r="H114" s="91"/>
      <c r="I114" s="91"/>
      <c r="J114" s="298"/>
      <c r="K114" s="298"/>
    </row>
    <row r="115" spans="1:11" s="47" customFormat="1" ht="24.75" customHeight="1" x14ac:dyDescent="0.2">
      <c r="B115" s="71"/>
      <c r="C115" s="84"/>
      <c r="D115" s="84">
        <v>1</v>
      </c>
      <c r="E115" s="84">
        <v>0</v>
      </c>
      <c r="F115" s="81">
        <f>D115*E115</f>
        <v>0</v>
      </c>
      <c r="G115" s="88"/>
      <c r="H115" s="91"/>
      <c r="I115" s="91"/>
      <c r="J115" s="298"/>
      <c r="K115" s="298"/>
    </row>
    <row r="116" spans="1:11" s="47" customFormat="1" ht="24.75" customHeight="1" x14ac:dyDescent="0.2">
      <c r="B116" s="71"/>
      <c r="C116" s="84"/>
      <c r="D116" s="84">
        <v>1</v>
      </c>
      <c r="E116" s="84">
        <v>0</v>
      </c>
      <c r="F116" s="81">
        <f>D116*E116</f>
        <v>0</v>
      </c>
      <c r="G116" s="88"/>
      <c r="H116" s="91"/>
      <c r="I116" s="91"/>
      <c r="J116" s="298"/>
      <c r="K116" s="298"/>
    </row>
    <row r="117" spans="1:11" s="47" customFormat="1" ht="24.75" customHeight="1" x14ac:dyDescent="0.2">
      <c r="B117" s="61" t="s">
        <v>298</v>
      </c>
      <c r="C117" s="91"/>
      <c r="D117" s="91"/>
      <c r="E117" s="91"/>
      <c r="F117" s="92"/>
      <c r="G117" s="88"/>
      <c r="H117" s="91"/>
      <c r="I117" s="91"/>
      <c r="J117" s="298"/>
      <c r="K117" s="298"/>
    </row>
    <row r="118" spans="1:11" s="47" customFormat="1" x14ac:dyDescent="0.2">
      <c r="B118" s="71"/>
      <c r="C118" s="84"/>
      <c r="D118" s="84">
        <v>1</v>
      </c>
      <c r="E118" s="84">
        <v>0</v>
      </c>
      <c r="F118" s="81">
        <f t="shared" si="8"/>
        <v>0</v>
      </c>
      <c r="G118" s="88"/>
      <c r="H118" s="91"/>
      <c r="I118" s="91"/>
      <c r="J118" s="298"/>
      <c r="K118" s="298"/>
    </row>
    <row r="119" spans="1:11" s="47" customFormat="1" x14ac:dyDescent="0.2">
      <c r="A119" s="47">
        <v>2</v>
      </c>
      <c r="B119" s="71"/>
      <c r="C119" s="84"/>
      <c r="D119" s="84">
        <v>1</v>
      </c>
      <c r="E119" s="84">
        <v>0</v>
      </c>
      <c r="F119" s="81">
        <f t="shared" si="8"/>
        <v>0</v>
      </c>
      <c r="G119" s="88"/>
      <c r="H119" s="91"/>
      <c r="I119" s="91"/>
      <c r="J119" s="298"/>
      <c r="K119" s="298"/>
    </row>
    <row r="120" spans="1:11" s="47" customFormat="1" x14ac:dyDescent="0.2">
      <c r="A120" s="47">
        <v>3</v>
      </c>
      <c r="B120" s="71"/>
      <c r="C120" s="84"/>
      <c r="D120" s="84">
        <v>1</v>
      </c>
      <c r="E120" s="84">
        <v>0</v>
      </c>
      <c r="F120" s="81">
        <f t="shared" si="8"/>
        <v>0</v>
      </c>
      <c r="G120" s="88"/>
      <c r="H120" s="91"/>
      <c r="I120" s="91"/>
      <c r="J120" s="298"/>
      <c r="K120" s="298"/>
    </row>
    <row r="121" spans="1:11" x14ac:dyDescent="0.2">
      <c r="B121" s="48"/>
      <c r="C121" s="95"/>
      <c r="D121" s="95"/>
      <c r="E121" s="95"/>
      <c r="F121" s="90"/>
      <c r="G121" s="100"/>
      <c r="H121" s="90"/>
      <c r="I121" s="90"/>
      <c r="J121" s="64"/>
      <c r="K121" s="64"/>
    </row>
    <row r="122" spans="1:11" x14ac:dyDescent="0.2">
      <c r="B122" s="54" t="s">
        <v>163</v>
      </c>
      <c r="C122" s="55"/>
      <c r="D122" s="55"/>
      <c r="E122" s="55"/>
      <c r="F122" s="55">
        <f>F5+F93+F79</f>
        <v>0</v>
      </c>
      <c r="G122" s="300" t="str">
        <f>IF(H122+I122&lt;&gt;F122,"Eroare!","")</f>
        <v/>
      </c>
      <c r="H122" s="55">
        <f>H5+H93+H79</f>
        <v>0</v>
      </c>
      <c r="I122" s="55">
        <f>I5+I93+I79</f>
        <v>0</v>
      </c>
      <c r="J122" s="301"/>
      <c r="K122" s="301"/>
    </row>
    <row r="123" spans="1:11" x14ac:dyDescent="0.2">
      <c r="B123" s="48"/>
      <c r="C123" s="58"/>
      <c r="D123" s="58"/>
      <c r="E123" s="58"/>
      <c r="F123" s="58">
        <f>F122-'4-Buget_cerere'!C46+'4-Buget_cerere'!F46</f>
        <v>0</v>
      </c>
      <c r="G123" s="75"/>
      <c r="H123" s="58">
        <f>H122-'4-Buget_cerere'!C46</f>
        <v>0</v>
      </c>
      <c r="I123" s="58">
        <f>I122-'4-Buget_cerere'!F46</f>
        <v>0</v>
      </c>
      <c r="J123" s="64"/>
      <c r="K123" s="64"/>
    </row>
    <row r="124" spans="1:11" x14ac:dyDescent="0.2">
      <c r="H124" s="79"/>
      <c r="I124" s="79"/>
    </row>
    <row r="125" spans="1:11" x14ac:dyDescent="0.2">
      <c r="F125" s="302" t="str">
        <f>IF(F126&lt;&gt;F87,"Eroare!","")</f>
        <v/>
      </c>
      <c r="G125" s="302" t="str">
        <f>IF(G126&lt;&gt;G87,"Eroare!","")</f>
        <v/>
      </c>
      <c r="H125" s="302" t="str">
        <f>IF(H126&lt;&gt;H87,"Eroare!","")</f>
        <v/>
      </c>
      <c r="I125" s="302" t="str">
        <f>IF(I126&lt;&gt;I87,"Eroare!","")</f>
        <v/>
      </c>
    </row>
    <row r="126" spans="1:11" x14ac:dyDescent="0.2">
      <c r="B126" s="303" t="s">
        <v>290</v>
      </c>
      <c r="C126" s="61"/>
      <c r="D126" s="304"/>
      <c r="E126" s="304"/>
      <c r="F126" s="305">
        <f>SUM(F127:F159)</f>
        <v>0</v>
      </c>
      <c r="G126" s="88" t="str">
        <f>IF(H126+I126&lt;&gt;F126,"Eroare!","")</f>
        <v/>
      </c>
      <c r="H126" s="305">
        <f>SUM(H127:H159)</f>
        <v>0</v>
      </c>
      <c r="I126" s="305">
        <f>SUM(I127:I159)</f>
        <v>0</v>
      </c>
      <c r="J126" s="41"/>
      <c r="K126" s="41"/>
    </row>
    <row r="127" spans="1:11" x14ac:dyDescent="0.2">
      <c r="B127" s="306"/>
      <c r="C127" s="307"/>
      <c r="D127" s="308">
        <v>1</v>
      </c>
      <c r="E127" s="308">
        <v>0</v>
      </c>
      <c r="F127" s="309">
        <f t="shared" ref="F127:F159" si="9">D127*E127</f>
        <v>0</v>
      </c>
      <c r="G127" s="309"/>
      <c r="H127" s="309"/>
      <c r="I127" s="309"/>
      <c r="J127" s="41"/>
      <c r="K127" s="41"/>
    </row>
    <row r="128" spans="1:11" x14ac:dyDescent="0.2">
      <c r="B128" s="306"/>
      <c r="C128" s="307"/>
      <c r="D128" s="308">
        <v>1</v>
      </c>
      <c r="E128" s="308">
        <v>0</v>
      </c>
      <c r="F128" s="309">
        <f t="shared" si="9"/>
        <v>0</v>
      </c>
      <c r="G128" s="309"/>
      <c r="H128" s="309"/>
      <c r="I128" s="309"/>
      <c r="J128" s="41"/>
      <c r="K128" s="41"/>
    </row>
    <row r="129" spans="2:11" x14ac:dyDescent="0.2">
      <c r="B129" s="306"/>
      <c r="C129" s="307"/>
      <c r="D129" s="308">
        <v>1</v>
      </c>
      <c r="E129" s="308">
        <v>0</v>
      </c>
      <c r="F129" s="309">
        <f t="shared" si="9"/>
        <v>0</v>
      </c>
      <c r="G129" s="309"/>
      <c r="H129" s="309"/>
      <c r="I129" s="309"/>
      <c r="J129" s="41"/>
      <c r="K129" s="41"/>
    </row>
    <row r="130" spans="2:11" x14ac:dyDescent="0.2">
      <c r="B130" s="306"/>
      <c r="C130" s="307"/>
      <c r="D130" s="308">
        <v>1</v>
      </c>
      <c r="E130" s="308">
        <v>0</v>
      </c>
      <c r="F130" s="309">
        <f t="shared" si="9"/>
        <v>0</v>
      </c>
      <c r="G130" s="309"/>
      <c r="H130" s="309"/>
      <c r="I130" s="309"/>
      <c r="J130" s="41"/>
      <c r="K130" s="41"/>
    </row>
    <row r="131" spans="2:11" x14ac:dyDescent="0.2">
      <c r="B131" s="306"/>
      <c r="C131" s="307"/>
      <c r="D131" s="308">
        <v>1</v>
      </c>
      <c r="E131" s="308">
        <v>0</v>
      </c>
      <c r="F131" s="309">
        <f t="shared" si="9"/>
        <v>0</v>
      </c>
      <c r="G131" s="309"/>
      <c r="H131" s="309"/>
      <c r="I131" s="309"/>
      <c r="J131" s="41"/>
      <c r="K131" s="41"/>
    </row>
    <row r="132" spans="2:11" x14ac:dyDescent="0.2">
      <c r="B132" s="306"/>
      <c r="C132" s="307"/>
      <c r="D132" s="308">
        <v>1</v>
      </c>
      <c r="E132" s="308">
        <v>0</v>
      </c>
      <c r="F132" s="309">
        <f t="shared" si="9"/>
        <v>0</v>
      </c>
      <c r="G132" s="309"/>
      <c r="H132" s="309"/>
      <c r="I132" s="309"/>
      <c r="J132" s="41"/>
      <c r="K132" s="41"/>
    </row>
    <row r="133" spans="2:11" x14ac:dyDescent="0.2">
      <c r="B133" s="306"/>
      <c r="C133" s="307"/>
      <c r="D133" s="308">
        <v>1</v>
      </c>
      <c r="E133" s="308">
        <v>0</v>
      </c>
      <c r="F133" s="309">
        <f t="shared" si="9"/>
        <v>0</v>
      </c>
      <c r="G133" s="309"/>
      <c r="H133" s="309"/>
      <c r="I133" s="309"/>
      <c r="J133" s="41"/>
      <c r="K133" s="41"/>
    </row>
    <row r="134" spans="2:11" x14ac:dyDescent="0.2">
      <c r="B134" s="306"/>
      <c r="C134" s="307"/>
      <c r="D134" s="308">
        <v>1</v>
      </c>
      <c r="E134" s="308">
        <v>0</v>
      </c>
      <c r="F134" s="309">
        <f t="shared" si="9"/>
        <v>0</v>
      </c>
      <c r="G134" s="309"/>
      <c r="H134" s="309"/>
      <c r="I134" s="309"/>
      <c r="J134" s="41"/>
      <c r="K134" s="41"/>
    </row>
    <row r="135" spans="2:11" x14ac:dyDescent="0.2">
      <c r="B135" s="306"/>
      <c r="C135" s="307"/>
      <c r="D135" s="308">
        <v>1</v>
      </c>
      <c r="E135" s="308">
        <v>0</v>
      </c>
      <c r="F135" s="309">
        <f t="shared" si="9"/>
        <v>0</v>
      </c>
      <c r="G135" s="309"/>
      <c r="H135" s="309"/>
      <c r="I135" s="309"/>
      <c r="J135" s="41"/>
      <c r="K135" s="41"/>
    </row>
    <row r="136" spans="2:11" x14ac:dyDescent="0.2">
      <c r="B136" s="306"/>
      <c r="C136" s="307"/>
      <c r="D136" s="308">
        <v>1</v>
      </c>
      <c r="E136" s="308">
        <v>0</v>
      </c>
      <c r="F136" s="309">
        <f t="shared" si="9"/>
        <v>0</v>
      </c>
      <c r="G136" s="309"/>
      <c r="H136" s="309"/>
      <c r="I136" s="309"/>
      <c r="J136" s="41"/>
      <c r="K136" s="41"/>
    </row>
    <row r="137" spans="2:11" x14ac:dyDescent="0.2">
      <c r="B137" s="306"/>
      <c r="C137" s="307"/>
      <c r="D137" s="308">
        <v>1</v>
      </c>
      <c r="E137" s="308">
        <v>0</v>
      </c>
      <c r="F137" s="309">
        <f t="shared" si="9"/>
        <v>0</v>
      </c>
      <c r="G137" s="309"/>
      <c r="H137" s="309"/>
      <c r="I137" s="309"/>
      <c r="J137" s="41"/>
      <c r="K137" s="41"/>
    </row>
    <row r="138" spans="2:11" x14ac:dyDescent="0.2">
      <c r="B138" s="306"/>
      <c r="C138" s="307"/>
      <c r="D138" s="308">
        <v>1</v>
      </c>
      <c r="E138" s="308">
        <v>0</v>
      </c>
      <c r="F138" s="309">
        <f t="shared" si="9"/>
        <v>0</v>
      </c>
      <c r="G138" s="309"/>
      <c r="H138" s="309"/>
      <c r="I138" s="309"/>
      <c r="J138" s="41"/>
      <c r="K138" s="41"/>
    </row>
    <row r="139" spans="2:11" x14ac:dyDescent="0.2">
      <c r="B139" s="306"/>
      <c r="C139" s="307"/>
      <c r="D139" s="308">
        <v>1</v>
      </c>
      <c r="E139" s="308">
        <v>0</v>
      </c>
      <c r="F139" s="309">
        <f t="shared" si="9"/>
        <v>0</v>
      </c>
      <c r="G139" s="309"/>
      <c r="H139" s="309"/>
      <c r="I139" s="309"/>
      <c r="J139" s="41"/>
      <c r="K139" s="41"/>
    </row>
    <row r="140" spans="2:11" x14ac:dyDescent="0.2">
      <c r="B140" s="306"/>
      <c r="C140" s="307"/>
      <c r="D140" s="308">
        <v>1</v>
      </c>
      <c r="E140" s="308">
        <v>0</v>
      </c>
      <c r="F140" s="309">
        <f t="shared" si="9"/>
        <v>0</v>
      </c>
      <c r="G140" s="309"/>
      <c r="H140" s="309"/>
      <c r="I140" s="309"/>
      <c r="J140" s="41"/>
      <c r="K140" s="41"/>
    </row>
    <row r="141" spans="2:11" x14ac:dyDescent="0.2">
      <c r="B141" s="306"/>
      <c r="C141" s="307"/>
      <c r="D141" s="308">
        <v>1</v>
      </c>
      <c r="E141" s="308">
        <v>0</v>
      </c>
      <c r="F141" s="309">
        <f t="shared" si="9"/>
        <v>0</v>
      </c>
      <c r="G141" s="309"/>
      <c r="H141" s="309"/>
      <c r="I141" s="309"/>
      <c r="J141" s="41"/>
      <c r="K141" s="41"/>
    </row>
    <row r="142" spans="2:11" x14ac:dyDescent="0.2">
      <c r="B142" s="306"/>
      <c r="C142" s="307"/>
      <c r="D142" s="308">
        <v>1</v>
      </c>
      <c r="E142" s="308">
        <v>0</v>
      </c>
      <c r="F142" s="309">
        <f t="shared" si="9"/>
        <v>0</v>
      </c>
      <c r="G142" s="309"/>
      <c r="H142" s="309"/>
      <c r="I142" s="309"/>
      <c r="J142" s="41"/>
      <c r="K142" s="41"/>
    </row>
    <row r="143" spans="2:11" x14ac:dyDescent="0.2">
      <c r="B143" s="306"/>
      <c r="C143" s="307"/>
      <c r="D143" s="308">
        <v>1</v>
      </c>
      <c r="E143" s="308">
        <v>0</v>
      </c>
      <c r="F143" s="309">
        <f t="shared" si="9"/>
        <v>0</v>
      </c>
      <c r="G143" s="309"/>
      <c r="H143" s="309"/>
      <c r="I143" s="309"/>
      <c r="J143" s="41"/>
      <c r="K143" s="41"/>
    </row>
    <row r="144" spans="2:11" x14ac:dyDescent="0.2">
      <c r="B144" s="306"/>
      <c r="C144" s="307"/>
      <c r="D144" s="308">
        <v>1</v>
      </c>
      <c r="E144" s="308">
        <v>0</v>
      </c>
      <c r="F144" s="309">
        <f t="shared" si="9"/>
        <v>0</v>
      </c>
      <c r="G144" s="309"/>
      <c r="H144" s="309"/>
      <c r="I144" s="309"/>
      <c r="J144" s="41"/>
      <c r="K144" s="41"/>
    </row>
    <row r="145" spans="2:11" x14ac:dyDescent="0.2">
      <c r="B145" s="306"/>
      <c r="C145" s="307"/>
      <c r="D145" s="308">
        <v>1</v>
      </c>
      <c r="E145" s="308">
        <v>0</v>
      </c>
      <c r="F145" s="309">
        <f t="shared" si="9"/>
        <v>0</v>
      </c>
      <c r="G145" s="309"/>
      <c r="H145" s="309"/>
      <c r="I145" s="309"/>
      <c r="J145" s="41"/>
      <c r="K145" s="41"/>
    </row>
    <row r="146" spans="2:11" x14ac:dyDescent="0.2">
      <c r="B146" s="306"/>
      <c r="C146" s="307"/>
      <c r="D146" s="308">
        <v>1</v>
      </c>
      <c r="E146" s="308">
        <v>0</v>
      </c>
      <c r="F146" s="309">
        <f t="shared" si="9"/>
        <v>0</v>
      </c>
      <c r="G146" s="309"/>
      <c r="H146" s="309"/>
      <c r="I146" s="309"/>
      <c r="J146" s="41"/>
      <c r="K146" s="41"/>
    </row>
    <row r="147" spans="2:11" x14ac:dyDescent="0.2">
      <c r="B147" s="306"/>
      <c r="C147" s="307"/>
      <c r="D147" s="308">
        <v>1</v>
      </c>
      <c r="E147" s="308">
        <v>0</v>
      </c>
      <c r="F147" s="309">
        <f t="shared" si="9"/>
        <v>0</v>
      </c>
      <c r="G147" s="309"/>
      <c r="H147" s="309"/>
      <c r="I147" s="309"/>
      <c r="J147" s="41"/>
      <c r="K147" s="41"/>
    </row>
    <row r="148" spans="2:11" x14ac:dyDescent="0.2">
      <c r="B148" s="306"/>
      <c r="C148" s="307"/>
      <c r="D148" s="308">
        <v>1</v>
      </c>
      <c r="E148" s="308">
        <v>0</v>
      </c>
      <c r="F148" s="309">
        <f t="shared" si="9"/>
        <v>0</v>
      </c>
      <c r="G148" s="309"/>
      <c r="H148" s="309"/>
      <c r="I148" s="309"/>
      <c r="J148" s="41"/>
      <c r="K148" s="41"/>
    </row>
    <row r="149" spans="2:11" x14ac:dyDescent="0.2">
      <c r="B149" s="306"/>
      <c r="C149" s="307"/>
      <c r="D149" s="308">
        <v>1</v>
      </c>
      <c r="E149" s="308">
        <v>0</v>
      </c>
      <c r="F149" s="309">
        <f t="shared" si="9"/>
        <v>0</v>
      </c>
      <c r="G149" s="309"/>
      <c r="H149" s="309"/>
      <c r="I149" s="309"/>
      <c r="J149" s="41"/>
      <c r="K149" s="41"/>
    </row>
    <row r="150" spans="2:11" x14ac:dyDescent="0.2">
      <c r="B150" s="306"/>
      <c r="C150" s="307"/>
      <c r="D150" s="308">
        <v>1</v>
      </c>
      <c r="E150" s="308">
        <v>0</v>
      </c>
      <c r="F150" s="309">
        <f t="shared" si="9"/>
        <v>0</v>
      </c>
      <c r="G150" s="309"/>
      <c r="H150" s="309"/>
      <c r="I150" s="309"/>
      <c r="J150" s="41"/>
      <c r="K150" s="41"/>
    </row>
    <row r="151" spans="2:11" x14ac:dyDescent="0.2">
      <c r="B151" s="306"/>
      <c r="C151" s="307"/>
      <c r="D151" s="308">
        <v>1</v>
      </c>
      <c r="E151" s="308">
        <v>0</v>
      </c>
      <c r="F151" s="309">
        <f t="shared" si="9"/>
        <v>0</v>
      </c>
      <c r="G151" s="309"/>
      <c r="H151" s="309"/>
      <c r="I151" s="309"/>
      <c r="J151" s="41"/>
      <c r="K151" s="41"/>
    </row>
    <row r="152" spans="2:11" x14ac:dyDescent="0.2">
      <c r="B152" s="306"/>
      <c r="C152" s="307"/>
      <c r="D152" s="308">
        <v>1</v>
      </c>
      <c r="E152" s="308">
        <v>0</v>
      </c>
      <c r="F152" s="309">
        <f t="shared" si="9"/>
        <v>0</v>
      </c>
      <c r="G152" s="309"/>
      <c r="H152" s="309"/>
      <c r="I152" s="309"/>
      <c r="J152" s="41"/>
      <c r="K152" s="41"/>
    </row>
    <row r="153" spans="2:11" x14ac:dyDescent="0.2">
      <c r="B153" s="306"/>
      <c r="C153" s="307"/>
      <c r="D153" s="308">
        <v>1</v>
      </c>
      <c r="E153" s="308">
        <v>0</v>
      </c>
      <c r="F153" s="309">
        <f t="shared" si="9"/>
        <v>0</v>
      </c>
      <c r="G153" s="309"/>
      <c r="H153" s="309"/>
      <c r="I153" s="309"/>
      <c r="J153" s="41"/>
      <c r="K153" s="41"/>
    </row>
    <row r="154" spans="2:11" x14ac:dyDescent="0.2">
      <c r="B154" s="306"/>
      <c r="C154" s="307"/>
      <c r="D154" s="308">
        <v>1</v>
      </c>
      <c r="E154" s="308">
        <v>0</v>
      </c>
      <c r="F154" s="309">
        <f t="shared" si="9"/>
        <v>0</v>
      </c>
      <c r="G154" s="309"/>
      <c r="H154" s="309"/>
      <c r="I154" s="309"/>
      <c r="J154" s="41"/>
      <c r="K154" s="41"/>
    </row>
    <row r="155" spans="2:11" x14ac:dyDescent="0.2">
      <c r="B155" s="306"/>
      <c r="C155" s="307"/>
      <c r="D155" s="308">
        <v>1</v>
      </c>
      <c r="E155" s="308">
        <v>0</v>
      </c>
      <c r="F155" s="309">
        <f t="shared" si="9"/>
        <v>0</v>
      </c>
      <c r="G155" s="309"/>
      <c r="H155" s="309"/>
      <c r="I155" s="309"/>
      <c r="J155" s="41"/>
      <c r="K155" s="41"/>
    </row>
    <row r="156" spans="2:11" x14ac:dyDescent="0.2">
      <c r="B156" s="306"/>
      <c r="C156" s="307"/>
      <c r="D156" s="308">
        <v>1</v>
      </c>
      <c r="E156" s="308">
        <v>0</v>
      </c>
      <c r="F156" s="309">
        <f t="shared" si="9"/>
        <v>0</v>
      </c>
      <c r="G156" s="309"/>
      <c r="H156" s="309"/>
      <c r="I156" s="309"/>
      <c r="J156" s="41"/>
      <c r="K156" s="41"/>
    </row>
    <row r="157" spans="2:11" x14ac:dyDescent="0.2">
      <c r="B157" s="306"/>
      <c r="C157" s="307"/>
      <c r="D157" s="308">
        <v>1</v>
      </c>
      <c r="E157" s="308">
        <v>0</v>
      </c>
      <c r="F157" s="309">
        <f t="shared" si="9"/>
        <v>0</v>
      </c>
      <c r="G157" s="309"/>
      <c r="H157" s="309"/>
      <c r="I157" s="309"/>
      <c r="J157" s="41"/>
      <c r="K157" s="41"/>
    </row>
    <row r="158" spans="2:11" x14ac:dyDescent="0.2">
      <c r="B158" s="306"/>
      <c r="C158" s="307"/>
      <c r="D158" s="308">
        <v>1</v>
      </c>
      <c r="E158" s="308">
        <v>0</v>
      </c>
      <c r="F158" s="309">
        <f t="shared" si="9"/>
        <v>0</v>
      </c>
      <c r="G158" s="309"/>
      <c r="H158" s="309"/>
      <c r="I158" s="309"/>
      <c r="J158" s="41"/>
      <c r="K158" s="41"/>
    </row>
    <row r="159" spans="2:11" x14ac:dyDescent="0.2">
      <c r="B159" s="306"/>
      <c r="C159" s="307"/>
      <c r="D159" s="308">
        <v>1</v>
      </c>
      <c r="E159" s="308">
        <v>0</v>
      </c>
      <c r="F159" s="309">
        <f t="shared" si="9"/>
        <v>0</v>
      </c>
      <c r="G159" s="309"/>
      <c r="H159" s="309"/>
      <c r="I159" s="309"/>
      <c r="J159" s="41"/>
      <c r="K159" s="41"/>
    </row>
    <row r="160" spans="2:11" x14ac:dyDescent="0.2">
      <c r="G160" s="310"/>
    </row>
    <row r="161" spans="7:7" x14ac:dyDescent="0.2">
      <c r="G161" s="310"/>
    </row>
    <row r="162" spans="7:7" x14ac:dyDescent="0.2">
      <c r="G162" s="310"/>
    </row>
    <row r="163" spans="7:7" x14ac:dyDescent="0.2">
      <c r="G163" s="310"/>
    </row>
    <row r="164" spans="7:7" x14ac:dyDescent="0.2">
      <c r="G164" s="310"/>
    </row>
    <row r="165" spans="7:7" x14ac:dyDescent="0.2">
      <c r="G165" s="310"/>
    </row>
    <row r="166" spans="7:7" x14ac:dyDescent="0.2">
      <c r="G166" s="310"/>
    </row>
    <row r="167" spans="7:7" x14ac:dyDescent="0.2">
      <c r="G167" s="310"/>
    </row>
    <row r="168" spans="7:7" x14ac:dyDescent="0.2">
      <c r="G168" s="310"/>
    </row>
    <row r="169" spans="7:7" x14ac:dyDescent="0.2">
      <c r="G169" s="310"/>
    </row>
    <row r="170" spans="7:7" x14ac:dyDescent="0.2">
      <c r="G170" s="310"/>
    </row>
    <row r="171" spans="7:7" x14ac:dyDescent="0.2">
      <c r="G171" s="310"/>
    </row>
    <row r="172" spans="7:7" x14ac:dyDescent="0.2">
      <c r="G172" s="310"/>
    </row>
    <row r="173" spans="7:7" x14ac:dyDescent="0.2">
      <c r="G173" s="310"/>
    </row>
    <row r="174" spans="7:7" x14ac:dyDescent="0.2">
      <c r="G174" s="310"/>
    </row>
    <row r="175" spans="7:7" x14ac:dyDescent="0.2">
      <c r="G175" s="310"/>
    </row>
    <row r="176" spans="7:7" x14ac:dyDescent="0.2">
      <c r="G176" s="310"/>
    </row>
    <row r="177" spans="7:7" x14ac:dyDescent="0.2">
      <c r="G177" s="310"/>
    </row>
    <row r="178" spans="7:7" x14ac:dyDescent="0.2">
      <c r="G178" s="310"/>
    </row>
  </sheetData>
  <mergeCells count="2">
    <mergeCell ref="A2:J2"/>
    <mergeCell ref="B1:K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47"/>
  <sheetViews>
    <sheetView topLeftCell="A7" workbookViewId="0">
      <selection activeCell="C15" sqref="C15"/>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5">
      <c r="A2" s="333" t="s">
        <v>329</v>
      </c>
      <c r="B2" s="333" t="s">
        <v>330</v>
      </c>
      <c r="C2" s="333" t="s">
        <v>331</v>
      </c>
      <c r="D2" s="334" t="s">
        <v>332</v>
      </c>
      <c r="E2" s="334" t="s">
        <v>333</v>
      </c>
    </row>
    <row r="3" spans="1:6" ht="30" x14ac:dyDescent="0.25">
      <c r="A3" s="333">
        <v>1</v>
      </c>
      <c r="B3" s="335" t="s">
        <v>334</v>
      </c>
      <c r="C3" s="335" t="s">
        <v>335</v>
      </c>
      <c r="D3" s="335" t="s">
        <v>336</v>
      </c>
      <c r="E3" s="335" t="s">
        <v>379</v>
      </c>
    </row>
    <row r="4" spans="1:6" ht="15" x14ac:dyDescent="0.25">
      <c r="A4" s="333">
        <f>A3+1</f>
        <v>2</v>
      </c>
      <c r="B4" s="335" t="s">
        <v>302</v>
      </c>
      <c r="C4" s="335" t="s">
        <v>303</v>
      </c>
      <c r="D4" s="335" t="s">
        <v>336</v>
      </c>
      <c r="E4" s="335" t="s">
        <v>380</v>
      </c>
      <c r="F4" s="337"/>
    </row>
    <row r="5" spans="1:6" ht="45" x14ac:dyDescent="0.25">
      <c r="A5" s="333">
        <f t="shared" ref="A5:A47" si="0">A4+1</f>
        <v>3</v>
      </c>
      <c r="B5" s="335" t="s">
        <v>302</v>
      </c>
      <c r="C5" s="335" t="s">
        <v>337</v>
      </c>
      <c r="D5" s="335" t="s">
        <v>336</v>
      </c>
      <c r="E5" s="335" t="s">
        <v>381</v>
      </c>
    </row>
    <row r="6" spans="1:6" ht="30" x14ac:dyDescent="0.25">
      <c r="A6" s="333">
        <f t="shared" si="0"/>
        <v>4</v>
      </c>
      <c r="B6" s="335" t="s">
        <v>302</v>
      </c>
      <c r="C6" s="335" t="s">
        <v>338</v>
      </c>
      <c r="D6" s="335" t="s">
        <v>336</v>
      </c>
      <c r="E6" s="335" t="s">
        <v>382</v>
      </c>
    </row>
    <row r="7" spans="1:6" ht="45" x14ac:dyDescent="0.25">
      <c r="A7" s="333">
        <f t="shared" si="0"/>
        <v>5</v>
      </c>
      <c r="B7" s="335" t="s">
        <v>302</v>
      </c>
      <c r="C7" s="335" t="s">
        <v>339</v>
      </c>
      <c r="D7" s="335" t="s">
        <v>340</v>
      </c>
      <c r="E7" s="335" t="s">
        <v>383</v>
      </c>
    </row>
    <row r="8" spans="1:6" ht="15" x14ac:dyDescent="0.25">
      <c r="A8" s="333">
        <f t="shared" si="0"/>
        <v>6</v>
      </c>
      <c r="B8" s="335" t="s">
        <v>307</v>
      </c>
      <c r="C8" s="335" t="s">
        <v>308</v>
      </c>
      <c r="D8" s="335" t="s">
        <v>341</v>
      </c>
      <c r="E8" s="335" t="s">
        <v>384</v>
      </c>
    </row>
    <row r="9" spans="1:6" ht="30" x14ac:dyDescent="0.25">
      <c r="A9" s="333">
        <f t="shared" si="0"/>
        <v>7</v>
      </c>
      <c r="B9" s="335" t="s">
        <v>307</v>
      </c>
      <c r="C9" s="335" t="s">
        <v>342</v>
      </c>
      <c r="D9" s="335" t="s">
        <v>341</v>
      </c>
      <c r="E9" s="335" t="s">
        <v>385</v>
      </c>
    </row>
    <row r="10" spans="1:6" ht="15" x14ac:dyDescent="0.25">
      <c r="A10" s="333">
        <f t="shared" si="0"/>
        <v>8</v>
      </c>
      <c r="B10" s="335" t="s">
        <v>307</v>
      </c>
      <c r="C10" s="335" t="s">
        <v>343</v>
      </c>
      <c r="D10" s="335" t="s">
        <v>341</v>
      </c>
      <c r="E10" s="335" t="s">
        <v>386</v>
      </c>
    </row>
    <row r="11" spans="1:6" ht="45" x14ac:dyDescent="0.25">
      <c r="A11" s="333">
        <f t="shared" si="0"/>
        <v>9</v>
      </c>
      <c r="B11" s="335" t="s">
        <v>307</v>
      </c>
      <c r="C11" s="335" t="s">
        <v>344</v>
      </c>
      <c r="D11" s="335" t="s">
        <v>341</v>
      </c>
      <c r="E11" s="335" t="s">
        <v>387</v>
      </c>
    </row>
    <row r="12" spans="1:6" ht="15" x14ac:dyDescent="0.25">
      <c r="A12" s="333">
        <f t="shared" si="0"/>
        <v>10</v>
      </c>
      <c r="B12" s="335" t="s">
        <v>307</v>
      </c>
      <c r="C12" s="335" t="s">
        <v>345</v>
      </c>
      <c r="D12" s="335" t="s">
        <v>341</v>
      </c>
      <c r="E12" s="335" t="s">
        <v>388</v>
      </c>
    </row>
    <row r="13" spans="1:6" ht="45" x14ac:dyDescent="0.25">
      <c r="A13" s="333">
        <f t="shared" si="0"/>
        <v>11</v>
      </c>
      <c r="B13" s="335" t="s">
        <v>307</v>
      </c>
      <c r="C13" s="335" t="s">
        <v>346</v>
      </c>
      <c r="D13" s="335" t="s">
        <v>341</v>
      </c>
      <c r="E13" s="335" t="s">
        <v>389</v>
      </c>
    </row>
    <row r="14" spans="1:6" ht="15" x14ac:dyDescent="0.25">
      <c r="A14" s="333">
        <f t="shared" si="0"/>
        <v>12</v>
      </c>
      <c r="B14" s="335" t="s">
        <v>307</v>
      </c>
      <c r="C14" s="335" t="s">
        <v>347</v>
      </c>
      <c r="D14" s="335" t="s">
        <v>341</v>
      </c>
      <c r="E14" s="335" t="s">
        <v>390</v>
      </c>
    </row>
    <row r="15" spans="1:6" ht="15" x14ac:dyDescent="0.25">
      <c r="A15" s="333">
        <f t="shared" si="0"/>
        <v>13</v>
      </c>
      <c r="B15" s="335" t="s">
        <v>307</v>
      </c>
      <c r="C15" s="335" t="s">
        <v>348</v>
      </c>
      <c r="D15" s="335" t="s">
        <v>341</v>
      </c>
      <c r="E15" s="335" t="s">
        <v>391</v>
      </c>
    </row>
    <row r="16" spans="1:6" ht="33.4" customHeight="1" x14ac:dyDescent="0.25">
      <c r="A16" s="333">
        <f t="shared" si="0"/>
        <v>14</v>
      </c>
      <c r="B16" s="488" t="s">
        <v>307</v>
      </c>
      <c r="C16" s="488" t="s">
        <v>349</v>
      </c>
      <c r="D16" s="488" t="s">
        <v>341</v>
      </c>
      <c r="E16" s="335" t="s">
        <v>392</v>
      </c>
    </row>
    <row r="17" spans="1:5" ht="13.7" customHeight="1" x14ac:dyDescent="0.25">
      <c r="A17" s="333">
        <f t="shared" si="0"/>
        <v>15</v>
      </c>
      <c r="B17" s="488"/>
      <c r="C17" s="488"/>
      <c r="D17" s="488"/>
      <c r="E17" s="335" t="s">
        <v>393</v>
      </c>
    </row>
    <row r="18" spans="1:5" ht="45" x14ac:dyDescent="0.25">
      <c r="A18" s="333">
        <f t="shared" si="0"/>
        <v>16</v>
      </c>
      <c r="B18" s="335" t="s">
        <v>307</v>
      </c>
      <c r="C18" s="335" t="s">
        <v>350</v>
      </c>
      <c r="D18" s="335" t="s">
        <v>341</v>
      </c>
      <c r="E18" s="335" t="s">
        <v>394</v>
      </c>
    </row>
    <row r="19" spans="1:5" ht="45" x14ac:dyDescent="0.25">
      <c r="A19" s="333">
        <f t="shared" si="0"/>
        <v>17</v>
      </c>
      <c r="B19" s="335" t="s">
        <v>307</v>
      </c>
      <c r="C19" s="335" t="s">
        <v>351</v>
      </c>
      <c r="D19" s="335" t="s">
        <v>341</v>
      </c>
      <c r="E19" s="335" t="s">
        <v>395</v>
      </c>
    </row>
    <row r="20" spans="1:5" ht="30" x14ac:dyDescent="0.25">
      <c r="A20" s="333">
        <f t="shared" si="0"/>
        <v>18</v>
      </c>
      <c r="B20" s="335" t="s">
        <v>307</v>
      </c>
      <c r="C20" s="335" t="s">
        <v>352</v>
      </c>
      <c r="D20" s="335" t="s">
        <v>341</v>
      </c>
      <c r="E20" s="335" t="s">
        <v>396</v>
      </c>
    </row>
    <row r="21" spans="1:5" ht="30" x14ac:dyDescent="0.25">
      <c r="A21" s="333">
        <f t="shared" si="0"/>
        <v>19</v>
      </c>
      <c r="B21" s="335" t="s">
        <v>307</v>
      </c>
      <c r="C21" s="335" t="s">
        <v>353</v>
      </c>
      <c r="D21" s="335" t="s">
        <v>341</v>
      </c>
      <c r="E21" s="335" t="s">
        <v>397</v>
      </c>
    </row>
    <row r="22" spans="1:5" ht="30" x14ac:dyDescent="0.25">
      <c r="A22" s="333">
        <f t="shared" si="0"/>
        <v>20</v>
      </c>
      <c r="B22" s="335" t="s">
        <v>307</v>
      </c>
      <c r="C22" s="335" t="s">
        <v>354</v>
      </c>
      <c r="D22" s="335" t="s">
        <v>341</v>
      </c>
      <c r="E22" s="335" t="s">
        <v>398</v>
      </c>
    </row>
    <row r="23" spans="1:5" ht="15" x14ac:dyDescent="0.25">
      <c r="A23" s="333">
        <f t="shared" si="0"/>
        <v>21</v>
      </c>
      <c r="B23" s="335" t="s">
        <v>307</v>
      </c>
      <c r="C23" s="335" t="s">
        <v>355</v>
      </c>
      <c r="D23" s="335" t="s">
        <v>341</v>
      </c>
      <c r="E23" s="335" t="s">
        <v>399</v>
      </c>
    </row>
    <row r="24" spans="1:5" ht="30" x14ac:dyDescent="0.25">
      <c r="A24" s="333">
        <f t="shared" si="0"/>
        <v>22</v>
      </c>
      <c r="B24" s="336" t="s">
        <v>307</v>
      </c>
      <c r="C24" s="335" t="s">
        <v>356</v>
      </c>
      <c r="D24" s="335" t="s">
        <v>341</v>
      </c>
      <c r="E24" s="335" t="s">
        <v>400</v>
      </c>
    </row>
    <row r="25" spans="1:5" ht="75" x14ac:dyDescent="0.25">
      <c r="A25" s="333">
        <f t="shared" si="0"/>
        <v>23</v>
      </c>
      <c r="B25" s="336" t="s">
        <v>307</v>
      </c>
      <c r="C25" s="335" t="s">
        <v>356</v>
      </c>
      <c r="D25" s="335" t="s">
        <v>341</v>
      </c>
      <c r="E25" s="335" t="s">
        <v>401</v>
      </c>
    </row>
    <row r="26" spans="1:5" ht="30" x14ac:dyDescent="0.25">
      <c r="A26" s="333">
        <f t="shared" si="0"/>
        <v>24</v>
      </c>
      <c r="B26" s="335" t="s">
        <v>307</v>
      </c>
      <c r="C26" s="335" t="s">
        <v>357</v>
      </c>
      <c r="D26" s="335" t="s">
        <v>341</v>
      </c>
      <c r="E26" s="335" t="s">
        <v>402</v>
      </c>
    </row>
    <row r="27" spans="1:5" ht="30" x14ac:dyDescent="0.25">
      <c r="A27" s="333">
        <f t="shared" si="0"/>
        <v>25</v>
      </c>
      <c r="B27" s="335" t="s">
        <v>307</v>
      </c>
      <c r="C27" s="374" t="s">
        <v>528</v>
      </c>
      <c r="D27" s="335" t="s">
        <v>341</v>
      </c>
      <c r="E27" s="374" t="s">
        <v>528</v>
      </c>
    </row>
    <row r="28" spans="1:5" ht="15" x14ac:dyDescent="0.25">
      <c r="A28" s="333">
        <f t="shared" si="0"/>
        <v>26</v>
      </c>
      <c r="B28" s="335" t="s">
        <v>302</v>
      </c>
      <c r="C28" s="335" t="s">
        <v>358</v>
      </c>
      <c r="D28" s="335" t="s">
        <v>359</v>
      </c>
      <c r="E28" s="335" t="s">
        <v>403</v>
      </c>
    </row>
    <row r="29" spans="1:5" ht="30" x14ac:dyDescent="0.25">
      <c r="A29" s="333">
        <f t="shared" si="0"/>
        <v>27</v>
      </c>
      <c r="B29" s="336" t="s">
        <v>302</v>
      </c>
      <c r="C29" s="335" t="s">
        <v>360</v>
      </c>
      <c r="D29" s="335" t="s">
        <v>359</v>
      </c>
      <c r="E29" s="335" t="s">
        <v>403</v>
      </c>
    </row>
    <row r="30" spans="1:5" ht="30" x14ac:dyDescent="0.25">
      <c r="A30" s="333">
        <f t="shared" si="0"/>
        <v>28</v>
      </c>
      <c r="B30" s="336" t="s">
        <v>302</v>
      </c>
      <c r="C30" s="335" t="s">
        <v>361</v>
      </c>
      <c r="D30" s="335" t="s">
        <v>359</v>
      </c>
      <c r="E30" s="335" t="s">
        <v>403</v>
      </c>
    </row>
    <row r="31" spans="1:5" ht="30" x14ac:dyDescent="0.25">
      <c r="A31" s="333">
        <f t="shared" si="0"/>
        <v>29</v>
      </c>
      <c r="B31" s="335" t="s">
        <v>302</v>
      </c>
      <c r="C31" s="335" t="s">
        <v>362</v>
      </c>
      <c r="D31" s="335" t="s">
        <v>359</v>
      </c>
      <c r="E31" s="335" t="s">
        <v>404</v>
      </c>
    </row>
    <row r="32" spans="1:5" ht="45" x14ac:dyDescent="0.25">
      <c r="A32" s="333">
        <f t="shared" si="0"/>
        <v>30</v>
      </c>
      <c r="B32" s="335" t="s">
        <v>302</v>
      </c>
      <c r="C32" s="335" t="s">
        <v>363</v>
      </c>
      <c r="D32" s="335" t="s">
        <v>359</v>
      </c>
      <c r="E32" s="335" t="s">
        <v>405</v>
      </c>
    </row>
    <row r="33" spans="1:5" ht="60" x14ac:dyDescent="0.25">
      <c r="A33" s="333">
        <f t="shared" si="0"/>
        <v>31</v>
      </c>
      <c r="B33" s="335" t="s">
        <v>314</v>
      </c>
      <c r="C33" s="335" t="s">
        <v>364</v>
      </c>
      <c r="D33" s="335" t="s">
        <v>359</v>
      </c>
      <c r="E33" s="335" t="s">
        <v>406</v>
      </c>
    </row>
    <row r="34" spans="1:5" ht="30" x14ac:dyDescent="0.25">
      <c r="A34" s="333">
        <f t="shared" si="0"/>
        <v>32</v>
      </c>
      <c r="B34" s="335" t="s">
        <v>334</v>
      </c>
      <c r="C34" s="335" t="s">
        <v>365</v>
      </c>
      <c r="D34" s="335" t="s">
        <v>359</v>
      </c>
      <c r="E34" s="335" t="s">
        <v>407</v>
      </c>
    </row>
    <row r="35" spans="1:5" ht="30" x14ac:dyDescent="0.25">
      <c r="A35" s="333">
        <f t="shared" si="0"/>
        <v>33</v>
      </c>
      <c r="B35" s="335" t="s">
        <v>366</v>
      </c>
      <c r="C35" s="335" t="s">
        <v>315</v>
      </c>
      <c r="D35" s="335" t="s">
        <v>359</v>
      </c>
      <c r="E35" s="335" t="s">
        <v>408</v>
      </c>
    </row>
    <row r="36" spans="1:5" ht="45" x14ac:dyDescent="0.25">
      <c r="A36" s="333">
        <f t="shared" si="0"/>
        <v>34</v>
      </c>
      <c r="B36" s="335" t="s">
        <v>302</v>
      </c>
      <c r="C36" s="335" t="s">
        <v>367</v>
      </c>
      <c r="D36" s="335" t="s">
        <v>368</v>
      </c>
      <c r="E36" s="335" t="s">
        <v>409</v>
      </c>
    </row>
    <row r="37" spans="1:5" ht="30" x14ac:dyDescent="0.25">
      <c r="A37" s="333">
        <f t="shared" si="0"/>
        <v>35</v>
      </c>
      <c r="B37" s="335" t="s">
        <v>302</v>
      </c>
      <c r="C37" s="335" t="s">
        <v>369</v>
      </c>
      <c r="D37" s="335" t="s">
        <v>368</v>
      </c>
      <c r="E37" s="335" t="s">
        <v>410</v>
      </c>
    </row>
    <row r="38" spans="1:5" ht="45" x14ac:dyDescent="0.25">
      <c r="A38" s="333">
        <f t="shared" si="0"/>
        <v>36</v>
      </c>
      <c r="B38" s="335" t="s">
        <v>319</v>
      </c>
      <c r="C38" s="335" t="s">
        <v>370</v>
      </c>
      <c r="D38" s="335" t="s">
        <v>368</v>
      </c>
      <c r="E38" s="335" t="s">
        <v>411</v>
      </c>
    </row>
    <row r="39" spans="1:5" ht="45" x14ac:dyDescent="0.25">
      <c r="A39" s="333">
        <f t="shared" si="0"/>
        <v>37</v>
      </c>
      <c r="B39" s="335" t="s">
        <v>319</v>
      </c>
      <c r="C39" s="335" t="s">
        <v>371</v>
      </c>
      <c r="D39" s="335" t="s">
        <v>368</v>
      </c>
      <c r="E39" s="335" t="s">
        <v>412</v>
      </c>
    </row>
    <row r="40" spans="1:5" ht="60" x14ac:dyDescent="0.25">
      <c r="A40" s="333">
        <f t="shared" si="0"/>
        <v>38</v>
      </c>
      <c r="B40" s="335" t="s">
        <v>319</v>
      </c>
      <c r="C40" s="335" t="s">
        <v>372</v>
      </c>
      <c r="D40" s="335" t="s">
        <v>368</v>
      </c>
      <c r="E40" s="335" t="s">
        <v>413</v>
      </c>
    </row>
    <row r="41" spans="1:5" ht="30" x14ac:dyDescent="0.25">
      <c r="A41" s="333">
        <f t="shared" si="0"/>
        <v>39</v>
      </c>
      <c r="B41" s="335" t="s">
        <v>319</v>
      </c>
      <c r="C41" s="335" t="s">
        <v>373</v>
      </c>
      <c r="D41" s="335" t="s">
        <v>368</v>
      </c>
      <c r="E41" s="335" t="s">
        <v>414</v>
      </c>
    </row>
    <row r="42" spans="1:5" ht="45" x14ac:dyDescent="0.25">
      <c r="A42" s="333">
        <f t="shared" si="0"/>
        <v>40</v>
      </c>
      <c r="B42" s="335" t="s">
        <v>319</v>
      </c>
      <c r="C42" s="335" t="s">
        <v>374</v>
      </c>
      <c r="D42" s="335" t="s">
        <v>368</v>
      </c>
      <c r="E42" s="335" t="s">
        <v>415</v>
      </c>
    </row>
    <row r="43" spans="1:5" ht="15" x14ac:dyDescent="0.25">
      <c r="A43" s="333">
        <f t="shared" si="0"/>
        <v>41</v>
      </c>
      <c r="B43" s="335" t="s">
        <v>302</v>
      </c>
      <c r="C43" s="335" t="s">
        <v>375</v>
      </c>
      <c r="D43" s="335" t="s">
        <v>368</v>
      </c>
      <c r="E43" s="335" t="s">
        <v>416</v>
      </c>
    </row>
    <row r="44" spans="1:5" ht="30" x14ac:dyDescent="0.25">
      <c r="A44" s="333">
        <f t="shared" si="0"/>
        <v>42</v>
      </c>
      <c r="B44" s="335" t="s">
        <v>307</v>
      </c>
      <c r="C44" s="335" t="s">
        <v>376</v>
      </c>
      <c r="D44" s="335" t="s">
        <v>368</v>
      </c>
      <c r="E44" s="335" t="s">
        <v>417</v>
      </c>
    </row>
    <row r="45" spans="1:5" ht="30" x14ac:dyDescent="0.25">
      <c r="A45" s="333">
        <f t="shared" si="0"/>
        <v>43</v>
      </c>
      <c r="B45" s="336" t="s">
        <v>302</v>
      </c>
      <c r="C45" s="335" t="s">
        <v>377</v>
      </c>
      <c r="D45" s="335" t="s">
        <v>378</v>
      </c>
      <c r="E45" s="335" t="s">
        <v>418</v>
      </c>
    </row>
    <row r="46" spans="1:5" ht="30" x14ac:dyDescent="0.25">
      <c r="A46" s="333">
        <f t="shared" si="0"/>
        <v>44</v>
      </c>
      <c r="B46" s="335" t="s">
        <v>534</v>
      </c>
      <c r="C46" s="375" t="s">
        <v>529</v>
      </c>
      <c r="D46" s="376" t="s">
        <v>530</v>
      </c>
      <c r="E46" s="375" t="s">
        <v>531</v>
      </c>
    </row>
    <row r="47" spans="1:5" ht="45" x14ac:dyDescent="0.25">
      <c r="A47" s="333">
        <f t="shared" si="0"/>
        <v>45</v>
      </c>
      <c r="B47" s="335" t="s">
        <v>537</v>
      </c>
      <c r="C47" s="375" t="s">
        <v>532</v>
      </c>
      <c r="D47" s="376" t="s">
        <v>530</v>
      </c>
      <c r="E47" s="375" t="s">
        <v>533</v>
      </c>
    </row>
  </sheetData>
  <mergeCells count="3">
    <mergeCell ref="B16:B17"/>
    <mergeCell ref="C16:C17"/>
    <mergeCell ref="D16:D1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
  <sheetViews>
    <sheetView workbookViewId="0">
      <selection activeCell="C7" sqref="C7:C8"/>
    </sheetView>
  </sheetViews>
  <sheetFormatPr defaultRowHeight="15" x14ac:dyDescent="0.25"/>
  <cols>
    <col min="1" max="1" width="14.7109375" style="380" customWidth="1"/>
    <col min="2" max="5" width="9.140625" style="380"/>
    <col min="6" max="7" width="10.5703125" style="380" customWidth="1"/>
    <col min="8" max="8" width="12.7109375" style="380" customWidth="1"/>
    <col min="9" max="9" width="10.5703125" style="380" customWidth="1"/>
    <col min="10" max="17" width="9.140625" style="380"/>
    <col min="18" max="18" width="10.5703125" style="380" customWidth="1"/>
    <col min="19" max="22" width="9.140625" style="380"/>
    <col min="23" max="23" width="11.140625" style="380" customWidth="1"/>
    <col min="24" max="24" width="9.140625" style="380"/>
    <col min="25" max="25" width="10.7109375" style="380" customWidth="1"/>
    <col min="26" max="26" width="16.42578125" style="380" customWidth="1"/>
    <col min="27" max="27" width="15.42578125" style="380" customWidth="1"/>
    <col min="28" max="28" width="15.140625" style="380" customWidth="1"/>
    <col min="29" max="29" width="11.7109375" style="380" customWidth="1"/>
    <col min="30" max="30" width="12.28515625" style="380" customWidth="1"/>
    <col min="31" max="31" width="11.5703125" style="380" customWidth="1"/>
    <col min="32" max="32" width="9.140625" style="380"/>
    <col min="33" max="33" width="10.7109375" style="380" customWidth="1"/>
    <col min="34" max="34" width="11.140625" style="380" customWidth="1"/>
    <col min="35" max="37" width="9.140625" style="380"/>
    <col min="38" max="38" width="11" style="380" customWidth="1"/>
    <col min="39" max="39" width="12" style="380" customWidth="1"/>
    <col min="40" max="42" width="9.140625" style="380"/>
    <col min="43" max="43" width="12" style="380" customWidth="1"/>
    <col min="44" max="44" width="11.140625" style="380" customWidth="1"/>
    <col min="45" max="45" width="12.42578125" style="380" customWidth="1"/>
    <col min="46" max="46" width="11" style="380" customWidth="1"/>
    <col min="47" max="16384" width="9.140625" style="380"/>
  </cols>
  <sheetData>
    <row r="1" spans="1:47" x14ac:dyDescent="0.25">
      <c r="A1" s="377"/>
      <c r="B1" s="378"/>
      <c r="C1" s="378"/>
      <c r="D1" s="378"/>
      <c r="E1" s="378"/>
      <c r="F1" s="379"/>
      <c r="G1" s="378"/>
      <c r="H1" s="378"/>
      <c r="I1" s="378"/>
      <c r="J1" s="378"/>
      <c r="K1" s="378"/>
      <c r="L1" s="378"/>
      <c r="M1" s="378"/>
      <c r="N1" s="378"/>
      <c r="O1" s="378"/>
      <c r="P1" s="378"/>
      <c r="Q1" s="378"/>
      <c r="R1" s="378"/>
      <c r="S1" s="378"/>
      <c r="T1" s="378"/>
      <c r="U1" s="378"/>
      <c r="V1" s="378"/>
      <c r="W1" s="378"/>
      <c r="X1" s="378"/>
      <c r="Y1" s="378"/>
      <c r="Z1" s="378"/>
      <c r="AA1" s="378"/>
      <c r="AB1" s="378"/>
      <c r="AC1" s="378"/>
      <c r="AD1" s="378"/>
      <c r="AE1" s="378"/>
      <c r="AF1" s="378"/>
      <c r="AG1" s="378"/>
      <c r="AH1" s="378"/>
      <c r="AI1" s="378"/>
      <c r="AJ1" s="378"/>
      <c r="AK1" s="378"/>
      <c r="AL1" s="378"/>
      <c r="AM1" s="378"/>
      <c r="AN1" s="378"/>
      <c r="AO1" s="378"/>
      <c r="AP1" s="378"/>
      <c r="AQ1" s="378"/>
      <c r="AR1" s="378"/>
      <c r="AS1" s="378"/>
      <c r="AT1" s="378"/>
      <c r="AU1" s="37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3 e 1 0 e a c 3 - 5 3 7 0 - 4 0 2 5 - 9 b b a - 2 1 9 4 2 2 f f 6 c 6 7 " 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10F4DEA-6D00-49BC-8BEF-0F4C4914DF3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10</vt:i4>
      </vt:variant>
      <vt:variant>
        <vt:lpstr>Zone denumite</vt:lpstr>
      </vt:variant>
      <vt:variant>
        <vt:i4>4</vt:i4>
      </vt:variant>
    </vt:vector>
  </HeadingPairs>
  <TitlesOfParts>
    <vt:vector size="14" baseType="lpstr">
      <vt:lpstr>1-Date proiect</vt:lpstr>
      <vt:lpstr>3-Intreprinderi in dificultate</vt:lpstr>
      <vt:lpstr>2- Cheltuieli eligibile</vt:lpstr>
      <vt:lpstr>3- Calcule buget</vt:lpstr>
      <vt:lpstr>4-Buget_cerere</vt:lpstr>
      <vt:lpstr>5-Plan investitional</vt:lpstr>
      <vt:lpstr>6- Lista de echipamante</vt:lpstr>
      <vt:lpstr>7- Matricea de corelare BP-DGI</vt:lpstr>
      <vt:lpstr>8-Export SMIS</vt:lpstr>
      <vt:lpstr>9 - Buget Sintetic</vt:lpstr>
      <vt:lpstr>'1-Date proiect'!Zona_de_imprimat</vt:lpstr>
      <vt:lpstr>'2- Cheltuieli eligibile'!Zona_de_imprimat</vt:lpstr>
      <vt:lpstr>'3-Intreprinderi in dificultate'!Zona_de_imprimat</vt:lpstr>
      <vt:lpstr>'4-Buget_cerere'!Zona_de_imprimat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Alina Radu</cp:lastModifiedBy>
  <cp:lastPrinted>2022-12-07T11:58:13Z</cp:lastPrinted>
  <dcterms:created xsi:type="dcterms:W3CDTF">2015-08-05T10:46:20Z</dcterms:created>
  <dcterms:modified xsi:type="dcterms:W3CDTF">2024-03-11T09:20:47Z</dcterms:modified>
</cp:coreProperties>
</file>