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AcestRegistruDeLucru" defaultThemeVersion="124226"/>
  <mc:AlternateContent xmlns:mc="http://schemas.openxmlformats.org/markup-compatibility/2006">
    <mc:Choice Requires="x15">
      <x15ac:absPath xmlns:x15ac="http://schemas.microsoft.com/office/spreadsheetml/2010/11/ac" url="Z:\P 4 mobilitate urbana\ghid final pentru avizare\Municipii\Anexe\"/>
    </mc:Choice>
  </mc:AlternateContent>
  <xr:revisionPtr revIDLastSave="0" documentId="13_ncr:1_{080BF2FA-1538-4466-B90E-1BD59FD766E5}" xr6:coauthVersionLast="47" xr6:coauthVersionMax="47" xr10:uidLastSave="{00000000-0000-0000-0000-000000000000}"/>
  <bookViews>
    <workbookView xWindow="-120" yWindow="-120" windowWidth="29040" windowHeight="15720" tabRatio="913" activeTab="5" xr2:uid="{00000000-000D-0000-FFFF-FFFF00000000}"/>
  </bookViews>
  <sheets>
    <sheet name="1-Date proiect" sheetId="31" r:id="rId1"/>
    <sheet name="2-Situatii Financiare" sheetId="37" r:id="rId2"/>
    <sheet name="3- Export SMIS" sheetId="29" r:id="rId3"/>
    <sheet name="3- Buget Cerere SMIS" sheetId="30" r:id="rId4"/>
    <sheet name="4- DEVIZ" sheetId="28" r:id="rId5"/>
    <sheet name="5-Buget_cerere" sheetId="15" r:id="rId6"/>
    <sheet name="6- Detaliere Buget" sheetId="35" r:id="rId7"/>
    <sheet name="7-Plan investitional" sheetId="10" r:id="rId8"/>
  </sheets>
  <externalReferences>
    <externalReference r:id="rId9"/>
  </externalReferences>
  <definedNames>
    <definedName name="FDR">'[1]1-Inputuri'!$E$26</definedName>
    <definedName name="_xlnm.Print_Area" localSheetId="0">'1-Date proiect'!$A$1:$I$57</definedName>
    <definedName name="_xlnm.Print_Area" localSheetId="5">'5-Buget_cerere'!$A$1:$K$58</definedName>
    <definedName name="_xlnm.Print_Area" localSheetId="6">'6- Detaliere Buget'!$A$1:$A$30</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8" i="15" l="1"/>
  <c r="D54" i="15"/>
  <c r="B14" i="35"/>
  <c r="I24" i="28"/>
  <c r="E18" i="15"/>
  <c r="L24" i="28"/>
  <c r="H18" i="15"/>
  <c r="I18" i="15"/>
  <c r="G18" i="15"/>
  <c r="F18" i="15"/>
  <c r="D18" i="15"/>
  <c r="C18" i="15"/>
  <c r="G25" i="28"/>
  <c r="C19" i="15"/>
  <c r="C20" i="15"/>
  <c r="G31" i="28"/>
  <c r="C21" i="15"/>
  <c r="G36" i="28"/>
  <c r="G35" i="28"/>
  <c r="C22" i="15"/>
  <c r="G18" i="28"/>
  <c r="C15" i="15"/>
  <c r="C16" i="15"/>
  <c r="C17" i="15"/>
  <c r="C23" i="15"/>
  <c r="I54" i="28"/>
  <c r="E29" i="15"/>
  <c r="I45" i="28"/>
  <c r="E26" i="15"/>
  <c r="H18" i="28"/>
  <c r="I18" i="28"/>
  <c r="E15" i="15"/>
  <c r="I22" i="28"/>
  <c r="E16" i="15"/>
  <c r="I23" i="28"/>
  <c r="E17" i="15"/>
  <c r="I26" i="28"/>
  <c r="I27" i="28"/>
  <c r="I28" i="28"/>
  <c r="I29" i="28"/>
  <c r="I25" i="28"/>
  <c r="E19" i="15"/>
  <c r="I30" i="28"/>
  <c r="E20" i="15"/>
  <c r="I32" i="28"/>
  <c r="I33" i="28"/>
  <c r="I34" i="28"/>
  <c r="I31" i="28"/>
  <c r="E21" i="15"/>
  <c r="I37" i="28"/>
  <c r="I38" i="28"/>
  <c r="I36" i="28"/>
  <c r="I39" i="28"/>
  <c r="I35" i="28"/>
  <c r="E22" i="15"/>
  <c r="E23" i="15"/>
  <c r="C12" i="15"/>
  <c r="C13" i="15"/>
  <c r="D12" i="15"/>
  <c r="D13" i="15"/>
  <c r="E13" i="15"/>
  <c r="E32" i="15"/>
  <c r="L54" i="28"/>
  <c r="H29" i="15"/>
  <c r="L45" i="28"/>
  <c r="H26" i="15"/>
  <c r="J18" i="28"/>
  <c r="K18" i="28"/>
  <c r="L18" i="28"/>
  <c r="H15" i="15"/>
  <c r="L22" i="28"/>
  <c r="H16" i="15"/>
  <c r="L23" i="28"/>
  <c r="H17" i="15"/>
  <c r="L26" i="28"/>
  <c r="L27" i="28"/>
  <c r="L28" i="28"/>
  <c r="L29" i="28"/>
  <c r="L25" i="28"/>
  <c r="H19" i="15"/>
  <c r="L30" i="28"/>
  <c r="H20" i="15"/>
  <c r="L32" i="28"/>
  <c r="L33" i="28"/>
  <c r="L34" i="28"/>
  <c r="L31" i="28"/>
  <c r="H21" i="15"/>
  <c r="L37" i="28"/>
  <c r="L38" i="28"/>
  <c r="L36" i="28"/>
  <c r="L39" i="28"/>
  <c r="L35" i="28"/>
  <c r="H22" i="15"/>
  <c r="H23" i="15"/>
  <c r="F12" i="15"/>
  <c r="F13" i="15"/>
  <c r="G12" i="15"/>
  <c r="G13" i="15"/>
  <c r="H13" i="15"/>
  <c r="H32" i="15"/>
  <c r="I32" i="15"/>
  <c r="G29" i="15"/>
  <c r="G26" i="15"/>
  <c r="G15" i="15"/>
  <c r="G16" i="15"/>
  <c r="G17" i="15"/>
  <c r="K25" i="28"/>
  <c r="G19" i="15"/>
  <c r="G20" i="15"/>
  <c r="K31" i="28"/>
  <c r="G21" i="15"/>
  <c r="K36" i="28"/>
  <c r="K35" i="28"/>
  <c r="G22" i="15"/>
  <c r="G23" i="15"/>
  <c r="G32" i="15"/>
  <c r="F29" i="15"/>
  <c r="F26" i="15"/>
  <c r="F15" i="15"/>
  <c r="F16" i="15"/>
  <c r="F17" i="15"/>
  <c r="J25" i="28"/>
  <c r="F19" i="15"/>
  <c r="F20" i="15"/>
  <c r="J31" i="28"/>
  <c r="F21" i="15"/>
  <c r="J36" i="28"/>
  <c r="J35" i="28"/>
  <c r="F22" i="15"/>
  <c r="F23" i="15"/>
  <c r="F32" i="15"/>
  <c r="D29" i="15"/>
  <c r="D26" i="15"/>
  <c r="D15" i="15"/>
  <c r="D16" i="15"/>
  <c r="D17" i="15"/>
  <c r="H25" i="28"/>
  <c r="D19" i="15"/>
  <c r="D20" i="15"/>
  <c r="H31" i="28"/>
  <c r="D21" i="15"/>
  <c r="H36" i="28"/>
  <c r="H35" i="28"/>
  <c r="D22" i="15"/>
  <c r="D23" i="15"/>
  <c r="D32" i="15"/>
  <c r="C29" i="15"/>
  <c r="C26" i="15"/>
  <c r="C32" i="15"/>
  <c r="L40" i="28"/>
  <c r="K40" i="28"/>
  <c r="J40" i="28"/>
  <c r="I40" i="28"/>
  <c r="H40" i="28"/>
  <c r="G40"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7" i="28"/>
  <c r="D37" i="28"/>
  <c r="E37" i="28"/>
  <c r="C38" i="28"/>
  <c r="D38" i="28"/>
  <c r="E38" i="28"/>
  <c r="E36" i="28"/>
  <c r="C39" i="28"/>
  <c r="D39" i="28"/>
  <c r="E39" i="28"/>
  <c r="E35" i="28"/>
  <c r="C30" i="28"/>
  <c r="D30" i="28"/>
  <c r="E30" i="28"/>
  <c r="C23" i="28"/>
  <c r="D23" i="28"/>
  <c r="E23" i="28"/>
  <c r="C24" i="28"/>
  <c r="D24" i="28"/>
  <c r="E24" i="28"/>
  <c r="E40" i="28"/>
  <c r="D18" i="28"/>
  <c r="D25" i="28"/>
  <c r="D31" i="28"/>
  <c r="D36" i="28"/>
  <c r="D35" i="28"/>
  <c r="D40" i="28"/>
  <c r="C18" i="28"/>
  <c r="C25" i="28"/>
  <c r="C31" i="28"/>
  <c r="C36" i="28"/>
  <c r="C35" i="28"/>
  <c r="C40" i="28"/>
  <c r="C11" i="35"/>
  <c r="B45" i="15"/>
  <c r="C30" i="35"/>
  <c r="L109" i="28"/>
  <c r="I109" i="28"/>
  <c r="C109" i="28"/>
  <c r="D109" i="28"/>
  <c r="E109" i="28"/>
  <c r="L101" i="28"/>
  <c r="I101" i="28"/>
  <c r="C101" i="28"/>
  <c r="D101" i="28"/>
  <c r="E101" i="28"/>
  <c r="L100" i="28"/>
  <c r="I100" i="28"/>
  <c r="C100" i="28"/>
  <c r="D100" i="28"/>
  <c r="E100" i="28"/>
  <c r="L102" i="28"/>
  <c r="L103" i="28"/>
  <c r="L115" i="28"/>
  <c r="L99" i="28"/>
  <c r="L104" i="28"/>
  <c r="L105" i="28"/>
  <c r="L106" i="28"/>
  <c r="L107" i="28"/>
  <c r="L108" i="28"/>
  <c r="L110" i="28"/>
  <c r="L111" i="28"/>
  <c r="L112" i="28"/>
  <c r="L113" i="28"/>
  <c r="L114" i="28"/>
  <c r="L98" i="28"/>
  <c r="K98" i="28"/>
  <c r="J98" i="28"/>
  <c r="I102" i="28"/>
  <c r="I103" i="28"/>
  <c r="I115" i="28"/>
  <c r="I99" i="28"/>
  <c r="I104" i="28"/>
  <c r="I105" i="28"/>
  <c r="I106" i="28"/>
  <c r="I107" i="28"/>
  <c r="I108" i="28"/>
  <c r="I110" i="28"/>
  <c r="I111" i="28"/>
  <c r="I112" i="28"/>
  <c r="I113" i="28"/>
  <c r="I114" i="28"/>
  <c r="I98" i="28"/>
  <c r="H98" i="28"/>
  <c r="G98" i="28"/>
  <c r="C102" i="28"/>
  <c r="D102" i="28"/>
  <c r="E102" i="28"/>
  <c r="C103" i="28"/>
  <c r="D103" i="28"/>
  <c r="E103" i="28"/>
  <c r="C115" i="28"/>
  <c r="D115" i="28"/>
  <c r="E115" i="28"/>
  <c r="C99" i="28"/>
  <c r="D99" i="28"/>
  <c r="E99" i="28"/>
  <c r="C104" i="28"/>
  <c r="D104" i="28"/>
  <c r="E104" i="28"/>
  <c r="C105" i="28"/>
  <c r="D105" i="28"/>
  <c r="E105" i="28"/>
  <c r="C106" i="28"/>
  <c r="D106" i="28"/>
  <c r="E106" i="28"/>
  <c r="C107" i="28"/>
  <c r="D107" i="28"/>
  <c r="E107" i="28"/>
  <c r="C108" i="28"/>
  <c r="D108" i="28"/>
  <c r="E108" i="28"/>
  <c r="C110" i="28"/>
  <c r="D110" i="28"/>
  <c r="E110" i="28"/>
  <c r="C111" i="28"/>
  <c r="D111" i="28"/>
  <c r="E111" i="28"/>
  <c r="C112" i="28"/>
  <c r="D112" i="28"/>
  <c r="E112" i="28"/>
  <c r="C113" i="28"/>
  <c r="D113" i="28"/>
  <c r="E113" i="28"/>
  <c r="C114" i="28"/>
  <c r="D114" i="28"/>
  <c r="E114" i="28"/>
  <c r="E98" i="28"/>
  <c r="D98" i="28"/>
  <c r="C98" i="28"/>
  <c r="L58" i="28"/>
  <c r="L55" i="28"/>
  <c r="L52" i="28"/>
  <c r="L49" i="28"/>
  <c r="L46" i="28"/>
  <c r="L43" i="28"/>
  <c r="L61" i="28"/>
  <c r="K61" i="28"/>
  <c r="J61" i="28"/>
  <c r="I58" i="28"/>
  <c r="I55" i="28"/>
  <c r="I52" i="28"/>
  <c r="I49" i="28"/>
  <c r="I46" i="28"/>
  <c r="I43" i="28"/>
  <c r="I61" i="28"/>
  <c r="H61" i="28"/>
  <c r="G61" i="28"/>
  <c r="C58" i="28"/>
  <c r="D58" i="28"/>
  <c r="E58" i="28"/>
  <c r="C55" i="28"/>
  <c r="D55" i="28"/>
  <c r="E55" i="28"/>
  <c r="C52" i="28"/>
  <c r="D52" i="28"/>
  <c r="E52" i="28"/>
  <c r="C49" i="28"/>
  <c r="D49" i="28"/>
  <c r="E49" i="28"/>
  <c r="C46" i="28"/>
  <c r="D46" i="28"/>
  <c r="E46" i="28"/>
  <c r="C43" i="28"/>
  <c r="D43" i="28"/>
  <c r="E43" i="28"/>
  <c r="E61" i="28"/>
  <c r="D61" i="28"/>
  <c r="C61" i="28"/>
  <c r="I46" i="10"/>
  <c r="I42" i="10"/>
  <c r="I37" i="10"/>
  <c r="I31" i="10"/>
  <c r="I23" i="10"/>
  <c r="I11" i="10"/>
  <c r="I14" i="10"/>
  <c r="I54" i="10"/>
  <c r="H46" i="10"/>
  <c r="H42" i="10"/>
  <c r="H37" i="10"/>
  <c r="H31" i="10"/>
  <c r="H23" i="10"/>
  <c r="H11" i="10"/>
  <c r="H14" i="10"/>
  <c r="H54" i="10"/>
  <c r="G46" i="10"/>
  <c r="G42" i="10"/>
  <c r="G37" i="10"/>
  <c r="G31" i="10"/>
  <c r="G23" i="10"/>
  <c r="G11" i="10"/>
  <c r="G14" i="10"/>
  <c r="G54" i="10"/>
  <c r="F46" i="10"/>
  <c r="F42" i="10"/>
  <c r="F37" i="10"/>
  <c r="F31" i="10"/>
  <c r="F23" i="10"/>
  <c r="F11" i="10"/>
  <c r="F14" i="10"/>
  <c r="F54" i="10"/>
  <c r="E46" i="10"/>
  <c r="E42" i="10"/>
  <c r="E37" i="10"/>
  <c r="E31" i="10"/>
  <c r="E23" i="10"/>
  <c r="E11" i="10"/>
  <c r="E14" i="10"/>
  <c r="E54" i="10"/>
  <c r="I90" i="28"/>
  <c r="E45" i="15"/>
  <c r="L90" i="28"/>
  <c r="H45" i="15"/>
  <c r="I45" i="15"/>
  <c r="C45" i="10"/>
  <c r="B45" i="10"/>
  <c r="B43" i="10"/>
  <c r="I75" i="28"/>
  <c r="I76" i="28"/>
  <c r="I74" i="28"/>
  <c r="E38" i="15"/>
  <c r="L75" i="28"/>
  <c r="L76" i="28"/>
  <c r="L74" i="28"/>
  <c r="H38" i="15"/>
  <c r="I38" i="15"/>
  <c r="C36" i="10"/>
  <c r="B38" i="15"/>
  <c r="B36" i="10"/>
  <c r="I89" i="28"/>
  <c r="E44" i="15"/>
  <c r="L89" i="28"/>
  <c r="H44" i="15"/>
  <c r="I44" i="15"/>
  <c r="I46" i="15"/>
  <c r="E41" i="15"/>
  <c r="H41" i="15"/>
  <c r="I41" i="15"/>
  <c r="I42" i="15"/>
  <c r="G64" i="28"/>
  <c r="C35" i="15"/>
  <c r="G67" i="28"/>
  <c r="C36" i="15"/>
  <c r="C37" i="15"/>
  <c r="C39" i="15"/>
  <c r="H64" i="28"/>
  <c r="D35" i="15"/>
  <c r="H67" i="28"/>
  <c r="D36" i="15"/>
  <c r="D37" i="15"/>
  <c r="D39" i="15"/>
  <c r="E39" i="15"/>
  <c r="J64" i="28"/>
  <c r="F35" i="15"/>
  <c r="J67" i="28"/>
  <c r="F36" i="15"/>
  <c r="F37" i="15"/>
  <c r="F39" i="15"/>
  <c r="K64" i="28"/>
  <c r="G35" i="15"/>
  <c r="K67" i="28"/>
  <c r="G36" i="15"/>
  <c r="G37" i="15"/>
  <c r="G39" i="15"/>
  <c r="H39" i="15"/>
  <c r="I39" i="15"/>
  <c r="I42" i="28"/>
  <c r="E25" i="15"/>
  <c r="L42" i="28"/>
  <c r="H25" i="15"/>
  <c r="I25" i="15"/>
  <c r="I26" i="15"/>
  <c r="I48" i="28"/>
  <c r="E27" i="15"/>
  <c r="L48" i="28"/>
  <c r="H27" i="15"/>
  <c r="I27" i="15"/>
  <c r="I51" i="28"/>
  <c r="E28" i="15"/>
  <c r="L51" i="28"/>
  <c r="H28" i="15"/>
  <c r="I28" i="15"/>
  <c r="I29" i="15"/>
  <c r="I57" i="28"/>
  <c r="E30" i="15"/>
  <c r="L57"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I48" i="15"/>
  <c r="C52" i="15"/>
  <c r="H46" i="15"/>
  <c r="H42" i="15"/>
  <c r="H31" i="15"/>
  <c r="H10" i="15"/>
  <c r="H48" i="15"/>
  <c r="C53" i="15"/>
  <c r="C54" i="15"/>
  <c r="D51" i="15"/>
  <c r="C28" i="10"/>
  <c r="B28" i="15"/>
  <c r="B28" i="10"/>
  <c r="C27" i="10"/>
  <c r="B27" i="15"/>
  <c r="B27" i="10"/>
  <c r="A29" i="15"/>
  <c r="A29" i="10"/>
  <c r="B29" i="15"/>
  <c r="B29" i="10"/>
  <c r="C29" i="10"/>
  <c r="D29" i="10"/>
  <c r="C26" i="10"/>
  <c r="B26" i="15"/>
  <c r="B26" i="10"/>
  <c r="C20" i="10"/>
  <c r="B20" i="15"/>
  <c r="B20" i="10"/>
  <c r="C18" i="10"/>
  <c r="B17" i="15"/>
  <c r="B18" i="10"/>
  <c r="B16" i="15"/>
  <c r="I59" i="28"/>
  <c r="I56" i="28"/>
  <c r="I53" i="28"/>
  <c r="I50" i="28"/>
  <c r="I47" i="28"/>
  <c r="I44" i="28"/>
  <c r="I62" i="28"/>
  <c r="E33" i="15"/>
  <c r="L33" i="15"/>
  <c r="L59" i="28"/>
  <c r="L56" i="28"/>
  <c r="L53" i="28"/>
  <c r="L50" i="28"/>
  <c r="L47" i="28"/>
  <c r="L44" i="28"/>
  <c r="L62" i="28"/>
  <c r="H33" i="15"/>
  <c r="I33" i="15"/>
  <c r="K62" i="28"/>
  <c r="G33" i="15"/>
  <c r="J62" i="28"/>
  <c r="F33" i="15"/>
  <c r="H62" i="28"/>
  <c r="D33" i="15"/>
  <c r="G62" i="28"/>
  <c r="C33" i="15"/>
  <c r="C59" i="28"/>
  <c r="D59" i="28"/>
  <c r="E59" i="28"/>
  <c r="C56" i="28"/>
  <c r="D56" i="28"/>
  <c r="E56" i="28"/>
  <c r="C53" i="28"/>
  <c r="D53" i="28"/>
  <c r="E53" i="28"/>
  <c r="C50" i="28"/>
  <c r="D50" i="28"/>
  <c r="E50" i="28"/>
  <c r="C47" i="28"/>
  <c r="D47" i="28"/>
  <c r="E47" i="28"/>
  <c r="C44" i="28"/>
  <c r="D44" i="28"/>
  <c r="E44" i="28"/>
  <c r="E62" i="28"/>
  <c r="D62" i="28"/>
  <c r="C62" i="28"/>
  <c r="L60" i="28"/>
  <c r="K60" i="28"/>
  <c r="J60" i="28"/>
  <c r="I60" i="28"/>
  <c r="H60" i="28"/>
  <c r="G60" i="28"/>
  <c r="C42" i="28"/>
  <c r="D42" i="28"/>
  <c r="E42" i="28"/>
  <c r="C54" i="28"/>
  <c r="D54" i="28"/>
  <c r="E54" i="28"/>
  <c r="D57" i="28"/>
  <c r="C57" i="28"/>
  <c r="E57" i="28"/>
  <c r="C45" i="28"/>
  <c r="D45" i="28"/>
  <c r="E45" i="28"/>
  <c r="C48" i="28"/>
  <c r="D48" i="28"/>
  <c r="E48" i="28"/>
  <c r="C51" i="28"/>
  <c r="D51" i="28"/>
  <c r="E51" i="28"/>
  <c r="E60" i="28"/>
  <c r="D60" i="28"/>
  <c r="C60" i="28"/>
  <c r="I73" i="28"/>
  <c r="E37" i="15"/>
  <c r="E31" i="15"/>
  <c r="L37" i="15"/>
  <c r="L23" i="15"/>
  <c r="G45" i="15"/>
  <c r="F45" i="15"/>
  <c r="D45" i="15"/>
  <c r="C45" i="15"/>
  <c r="G44" i="15"/>
  <c r="F44" i="15"/>
  <c r="D44" i="15"/>
  <c r="C44" i="15"/>
  <c r="B44" i="15"/>
  <c r="B41" i="15"/>
  <c r="L91" i="28"/>
  <c r="L13" i="28"/>
  <c r="L65" i="28"/>
  <c r="L66" i="28"/>
  <c r="L64" i="28"/>
  <c r="L68" i="28"/>
  <c r="L69" i="28"/>
  <c r="L70" i="28"/>
  <c r="L71" i="28"/>
  <c r="L72" i="28"/>
  <c r="L67" i="28"/>
  <c r="L73" i="28"/>
  <c r="L77" i="28"/>
  <c r="L79" i="28"/>
  <c r="L81" i="28"/>
  <c r="L83" i="28"/>
  <c r="L85" i="28"/>
  <c r="L15" i="28"/>
  <c r="L16" i="28"/>
  <c r="L86" i="28"/>
  <c r="L92" i="28"/>
  <c r="K91" i="28"/>
  <c r="K13" i="28"/>
  <c r="K74" i="28"/>
  <c r="K77" i="28"/>
  <c r="K81" i="28"/>
  <c r="K85" i="28"/>
  <c r="K16" i="28"/>
  <c r="K86" i="28"/>
  <c r="K92" i="28"/>
  <c r="J91" i="28"/>
  <c r="J13" i="28"/>
  <c r="J74" i="28"/>
  <c r="J77" i="28"/>
  <c r="J81" i="28"/>
  <c r="J85" i="28"/>
  <c r="J16" i="28"/>
  <c r="J86" i="28"/>
  <c r="J92" i="28"/>
  <c r="I91" i="28"/>
  <c r="I13" i="28"/>
  <c r="I65" i="28"/>
  <c r="I66" i="28"/>
  <c r="I64" i="28"/>
  <c r="I68" i="28"/>
  <c r="I69" i="28"/>
  <c r="I70" i="28"/>
  <c r="I71" i="28"/>
  <c r="I72" i="28"/>
  <c r="I67" i="28"/>
  <c r="I77" i="28"/>
  <c r="I79" i="28"/>
  <c r="I81" i="28"/>
  <c r="I83" i="28"/>
  <c r="I85" i="28"/>
  <c r="I15" i="28"/>
  <c r="I16" i="28"/>
  <c r="I86" i="28"/>
  <c r="I92" i="28"/>
  <c r="H91" i="28"/>
  <c r="H13" i="28"/>
  <c r="H74" i="28"/>
  <c r="H77" i="28"/>
  <c r="H81" i="28"/>
  <c r="H85" i="28"/>
  <c r="H16" i="28"/>
  <c r="H86" i="28"/>
  <c r="H92" i="28"/>
  <c r="G91" i="28"/>
  <c r="G13" i="28"/>
  <c r="G74" i="28"/>
  <c r="G77" i="28"/>
  <c r="G81" i="28"/>
  <c r="G85" i="28"/>
  <c r="G16" i="28"/>
  <c r="G86" i="28"/>
  <c r="G92" i="28"/>
  <c r="C89" i="28"/>
  <c r="D89" i="28"/>
  <c r="E89" i="28"/>
  <c r="C90" i="28"/>
  <c r="D90" i="28"/>
  <c r="E90" i="28"/>
  <c r="E91" i="28"/>
  <c r="C9" i="28"/>
  <c r="D9" i="28"/>
  <c r="E9" i="28"/>
  <c r="C10" i="28"/>
  <c r="D10" i="28"/>
  <c r="E10" i="28"/>
  <c r="C11" i="28"/>
  <c r="D11" i="28"/>
  <c r="E11" i="28"/>
  <c r="C12" i="28"/>
  <c r="D12" i="28"/>
  <c r="E12" i="28"/>
  <c r="E13" i="28"/>
  <c r="C65" i="28"/>
  <c r="D65" i="28"/>
  <c r="E65" i="28"/>
  <c r="C66" i="28"/>
  <c r="D66" i="28"/>
  <c r="E66" i="28"/>
  <c r="E64" i="28"/>
  <c r="C68" i="28"/>
  <c r="D68" i="28"/>
  <c r="E68" i="28"/>
  <c r="C69" i="28"/>
  <c r="D69" i="28"/>
  <c r="E69" i="28"/>
  <c r="C70" i="28"/>
  <c r="D70" i="28"/>
  <c r="E70" i="28"/>
  <c r="C71" i="28"/>
  <c r="D71" i="28"/>
  <c r="E71" i="28"/>
  <c r="C72" i="28"/>
  <c r="D72" i="28"/>
  <c r="E72" i="28"/>
  <c r="E67" i="28"/>
  <c r="C73" i="28"/>
  <c r="D73" i="28"/>
  <c r="E73" i="28"/>
  <c r="C75" i="28"/>
  <c r="D75" i="28"/>
  <c r="E75" i="28"/>
  <c r="C76" i="28"/>
  <c r="D76" i="28"/>
  <c r="E76" i="28"/>
  <c r="E74" i="28"/>
  <c r="E77" i="28"/>
  <c r="C79" i="28"/>
  <c r="D79" i="28"/>
  <c r="E79" i="28"/>
  <c r="E81" i="28"/>
  <c r="C83" i="28"/>
  <c r="D83" i="28"/>
  <c r="E83" i="28"/>
  <c r="E85" i="28"/>
  <c r="C15" i="28"/>
  <c r="D15" i="28"/>
  <c r="E15" i="28"/>
  <c r="E16" i="28"/>
  <c r="E86" i="28"/>
  <c r="E92" i="28"/>
  <c r="D91" i="28"/>
  <c r="D13" i="28"/>
  <c r="D64" i="28"/>
  <c r="D67" i="28"/>
  <c r="D74" i="28"/>
  <c r="D77" i="28"/>
  <c r="D81" i="28"/>
  <c r="D85" i="28"/>
  <c r="D16" i="28"/>
  <c r="D86" i="28"/>
  <c r="D92" i="28"/>
  <c r="C91" i="28"/>
  <c r="C13" i="28"/>
  <c r="C64" i="28"/>
  <c r="C67" i="28"/>
  <c r="C74" i="28"/>
  <c r="C77" i="28"/>
  <c r="C81" i="28"/>
  <c r="C85" i="28"/>
  <c r="C16" i="28"/>
  <c r="C86" i="28"/>
  <c r="C92" i="28"/>
  <c r="L87" i="28"/>
  <c r="K87" i="28"/>
  <c r="J87" i="28"/>
  <c r="I87" i="28"/>
  <c r="H87" i="28"/>
  <c r="G87" i="28"/>
  <c r="E87" i="28"/>
  <c r="D87" i="28"/>
  <c r="C87"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8" i="28"/>
  <c r="J118" i="28"/>
  <c r="I69" i="10"/>
  <c r="J69" i="10"/>
  <c r="K69" i="10"/>
  <c r="H69" i="10"/>
  <c r="E69" i="10"/>
  <c r="F69" i="10"/>
  <c r="G69" i="10"/>
  <c r="C69" i="10"/>
  <c r="L119" i="28"/>
  <c r="L120" i="28"/>
  <c r="L121" i="28"/>
  <c r="L122" i="28"/>
  <c r="L123" i="28"/>
  <c r="L124" i="28"/>
  <c r="L118" i="28"/>
  <c r="L117" i="28"/>
  <c r="L116" i="28"/>
  <c r="K118" i="28"/>
  <c r="K117" i="28"/>
  <c r="K116" i="28"/>
  <c r="J117" i="28"/>
  <c r="J116" i="28"/>
  <c r="I119" i="28"/>
  <c r="I120" i="28"/>
  <c r="I121" i="28"/>
  <c r="I122" i="28"/>
  <c r="I123" i="28"/>
  <c r="I124" i="28"/>
  <c r="I118" i="28"/>
  <c r="I117" i="28"/>
  <c r="I116" i="28"/>
  <c r="H118" i="28"/>
  <c r="H117" i="28"/>
  <c r="H116" i="28"/>
  <c r="G117" i="28"/>
  <c r="G116" i="28"/>
  <c r="F116" i="28"/>
  <c r="C119" i="28"/>
  <c r="D119" i="28"/>
  <c r="E119" i="28"/>
  <c r="C120" i="28"/>
  <c r="D120" i="28"/>
  <c r="E120" i="28"/>
  <c r="C121" i="28"/>
  <c r="D121" i="28"/>
  <c r="E121" i="28"/>
  <c r="C122" i="28"/>
  <c r="D122" i="28"/>
  <c r="E122" i="28"/>
  <c r="C123" i="28"/>
  <c r="D123" i="28"/>
  <c r="E123" i="28"/>
  <c r="C124" i="28"/>
  <c r="D124" i="28"/>
  <c r="E124" i="28"/>
  <c r="E118" i="28"/>
  <c r="E117" i="28"/>
  <c r="E116" i="28"/>
  <c r="D118" i="28"/>
  <c r="D117" i="28"/>
  <c r="D116" i="28"/>
  <c r="C118" i="28"/>
  <c r="C117" i="28"/>
  <c r="C116" i="28"/>
  <c r="B29" i="35"/>
  <c r="C29" i="35"/>
  <c r="C28" i="35"/>
  <c r="B28" i="35"/>
  <c r="B27" i="35"/>
  <c r="B25" i="35"/>
  <c r="C25" i="35"/>
  <c r="B24" i="35"/>
  <c r="C24" i="35"/>
  <c r="B20" i="35"/>
  <c r="B18" i="35"/>
  <c r="C18" i="35"/>
  <c r="B12" i="35"/>
  <c r="C12" i="35"/>
  <c r="B15" i="35"/>
  <c r="C15" i="35"/>
  <c r="B17" i="35"/>
  <c r="C17" i="35"/>
  <c r="B11" i="35"/>
  <c r="C7" i="35"/>
  <c r="B6" i="35"/>
  <c r="C6" i="35"/>
  <c r="C5" i="35"/>
  <c r="B5" i="35"/>
  <c r="D56" i="15"/>
  <c r="D55"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7" i="28"/>
  <c r="D97" i="28"/>
  <c r="E97" i="28"/>
  <c r="G97" i="28"/>
  <c r="H97" i="28"/>
  <c r="I97" i="28"/>
  <c r="J97" i="28"/>
  <c r="K97" i="28"/>
  <c r="L97" i="28"/>
  <c r="B37" i="15"/>
  <c r="B36" i="15"/>
  <c r="B19" i="15"/>
  <c r="B21" i="15"/>
  <c r="B22" i="15"/>
  <c r="L6" i="15"/>
  <c r="E72" i="10"/>
  <c r="F72" i="10"/>
  <c r="G72" i="10"/>
  <c r="H72" i="10"/>
  <c r="I72" i="10"/>
  <c r="J72" i="10"/>
  <c r="K72" i="10"/>
  <c r="C72" i="10"/>
  <c r="C70" i="10"/>
  <c r="C71" i="10"/>
  <c r="C73" i="10"/>
  <c r="C74" i="10"/>
  <c r="C75" i="10"/>
  <c r="C76" i="10"/>
  <c r="D77" i="10"/>
  <c r="E77" i="10"/>
  <c r="F77" i="10"/>
  <c r="G77" i="10"/>
  <c r="H77" i="10"/>
  <c r="C77" i="10"/>
  <c r="C78" i="10"/>
  <c r="C79" i="10"/>
  <c r="C80" i="10"/>
  <c r="C81" i="10"/>
  <c r="D82" i="10"/>
  <c r="E82" i="10"/>
  <c r="F82" i="10"/>
  <c r="G82" i="10"/>
  <c r="H82" i="10"/>
  <c r="C82" i="10"/>
  <c r="C83" i="10"/>
  <c r="C84" i="10"/>
  <c r="C85" i="10"/>
  <c r="C86" i="10"/>
  <c r="D87" i="10"/>
  <c r="E87" i="10"/>
  <c r="F87" i="10"/>
  <c r="G87" i="10"/>
  <c r="H87" i="10"/>
  <c r="C87" i="10"/>
  <c r="C88" i="10"/>
  <c r="G46" i="15"/>
  <c r="G41" i="15"/>
  <c r="G42" i="15"/>
  <c r="G6" i="15"/>
  <c r="G7" i="15"/>
  <c r="G8" i="15"/>
  <c r="G9" i="15"/>
  <c r="G10" i="15"/>
  <c r="G48" i="15"/>
  <c r="C60" i="10"/>
  <c r="D60" i="10"/>
  <c r="E61" i="10"/>
  <c r="F61" i="10"/>
  <c r="G61" i="10"/>
  <c r="H61" i="10"/>
  <c r="I61" i="10"/>
  <c r="J61" i="10"/>
  <c r="K61" i="10"/>
  <c r="C57" i="15"/>
  <c r="C55" i="15"/>
  <c r="C61" i="10"/>
  <c r="D61" i="10"/>
  <c r="C58" i="15"/>
  <c r="C64" i="10"/>
  <c r="D64" i="10"/>
  <c r="E59" i="10"/>
  <c r="F59" i="10"/>
  <c r="G59" i="10"/>
  <c r="H59" i="10"/>
  <c r="I59" i="10"/>
  <c r="J46" i="10"/>
  <c r="J42" i="10"/>
  <c r="J37" i="10"/>
  <c r="J23" i="10"/>
  <c r="J11" i="10"/>
  <c r="J54" i="10"/>
  <c r="J59" i="10"/>
  <c r="K46" i="10"/>
  <c r="K42" i="10"/>
  <c r="K37" i="10"/>
  <c r="K23" i="10"/>
  <c r="K11" i="10"/>
  <c r="K54" i="10"/>
  <c r="K59" i="10"/>
  <c r="C59" i="10"/>
  <c r="D59" i="10"/>
  <c r="C54" i="10"/>
  <c r="D54" i="10"/>
  <c r="C53" i="10"/>
  <c r="D53" i="10"/>
  <c r="C52" i="10"/>
  <c r="D52" i="10"/>
  <c r="C51" i="10"/>
  <c r="D51" i="10"/>
  <c r="C50" i="10"/>
  <c r="D50" i="10"/>
  <c r="C49" i="10"/>
  <c r="D49" i="10"/>
  <c r="C48" i="10"/>
  <c r="D48" i="10"/>
  <c r="C47" i="10"/>
  <c r="D47" i="10"/>
  <c r="C46" i="10"/>
  <c r="D46" i="10"/>
  <c r="C44" i="10"/>
  <c r="D44"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6" i="28"/>
  <c r="D96" i="28"/>
  <c r="E96" i="28"/>
  <c r="F96" i="28"/>
  <c r="G96" i="28"/>
  <c r="H96" i="28"/>
  <c r="I96" i="28"/>
  <c r="J96" i="28"/>
  <c r="L96" i="28"/>
  <c r="C96" i="28"/>
  <c r="B46"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46" i="15"/>
  <c r="D41" i="15"/>
  <c r="D42" i="15"/>
  <c r="D6" i="15"/>
  <c r="D7" i="15"/>
  <c r="D8" i="15"/>
  <c r="D9" i="15"/>
  <c r="D10" i="15"/>
  <c r="D48" i="15"/>
  <c r="E46" i="15"/>
  <c r="E42" i="15"/>
  <c r="E10" i="15"/>
  <c r="E48" i="15"/>
  <c r="F46" i="15"/>
  <c r="F41" i="15"/>
  <c r="F42" i="15"/>
  <c r="F6" i="15"/>
  <c r="F7" i="15"/>
  <c r="F8" i="15"/>
  <c r="F9" i="15"/>
  <c r="F10" i="15"/>
  <c r="F48" i="15"/>
  <c r="C46" i="15"/>
  <c r="C41" i="15"/>
  <c r="C42" i="15"/>
  <c r="C7" i="15"/>
  <c r="C8" i="15"/>
  <c r="C9" i="15"/>
  <c r="C10" i="15"/>
  <c r="C48" i="15"/>
  <c r="B35" i="15"/>
  <c r="A37" i="15"/>
  <c r="A36" i="15"/>
  <c r="A35" i="15"/>
  <c r="A25" i="15"/>
  <c r="G7" i="28"/>
  <c r="H7" i="28"/>
  <c r="I7" i="28"/>
  <c r="J7" i="28"/>
  <c r="K7" i="28"/>
  <c r="L7" i="28"/>
  <c r="I13" i="15"/>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B40" i="15"/>
  <c r="B25" i="15"/>
  <c r="H12" i="15"/>
  <c r="E12" i="15"/>
  <c r="B12" i="15"/>
  <c r="I19" i="28"/>
  <c r="I20" i="28"/>
  <c r="I21" i="28"/>
  <c r="L19" i="28"/>
  <c r="L20" i="28"/>
  <c r="L21" i="28"/>
  <c r="N1" i="30"/>
  <c r="B47" i="10"/>
  <c r="B48" i="10"/>
  <c r="B49" i="10"/>
  <c r="B50" i="10"/>
  <c r="B51" i="10"/>
  <c r="B52" i="10"/>
  <c r="B53" i="10"/>
  <c r="A53" i="10"/>
  <c r="A51" i="10"/>
  <c r="A52" i="10"/>
  <c r="A47" i="10"/>
  <c r="A48" i="10"/>
  <c r="A49" i="10"/>
  <c r="A50" i="10"/>
  <c r="B40" i="10"/>
  <c r="A40" i="10"/>
  <c r="B6" i="10"/>
  <c r="I12" i="15"/>
  <c r="B44" i="10"/>
  <c r="A44" i="10"/>
  <c r="A43"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1" i="30"/>
  <c r="M53" i="30"/>
  <c r="I53" i="30"/>
  <c r="I51" i="30"/>
  <c r="K51" i="30"/>
  <c r="K53" i="30"/>
  <c r="H53" i="3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4" i="10"/>
  <c r="B54" i="10"/>
</calcChain>
</file>

<file path=xl/sharedStrings.xml><?xml version="1.0" encoding="utf-8"?>
<sst xmlns="http://schemas.openxmlformats.org/spreadsheetml/2006/main" count="693" uniqueCount="578">
  <si>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</si>
  <si>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</si>
  <si>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</si>
  <si>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</si>
  <si>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</si>
  <si>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</si>
  <si>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</si>
  <si>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</si>
  <si>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</si>
  <si>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</si>
  <si>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</si>
  <si>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</si>
  <si>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</si>
  <si>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</si>
  <si>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</si>
  <si>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</si>
  <si>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</si>
  <si>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</si>
  <si>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</si>
  <si>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</si>
  <si>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</si>
  <si>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</si>
  <si>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</si>
  <si>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</si>
  <si>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</si>
  <si>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</si>
  <si>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</si>
  <si>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</si>
  <si>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</si>
  <si>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</si>
  <si>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</si>
  <si>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</si>
  <si>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</si>
  <si>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</si>
  <si>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</si>
  <si>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</si>
  <si>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</si>
  <si>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</si>
  <si>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</si>
  <si>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</si>
  <si>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</si>
  <si>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</si>
  <si>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</si>
  <si>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</si>
  <si>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</si>
  <si>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</si>
  <si>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</si>
  <si>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</si>
  <si>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</si>
  <si>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</si>
  <si>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</si>
  <si>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</si>
  <si>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</si>
  <si>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</si>
  <si>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</si>
  <si>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</si>
  <si>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</si>
  <si>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</si>
  <si>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</si>
  <si>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</si>
  <si>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</si>
  <si>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</si>
  <si>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</si>
  <si>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</si>
  <si>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</si>
  <si>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</si>
  <si>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</si>
  <si>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</si>
  <si>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</si>
  <si>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</si>
  <si>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</si>
  <si>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</si>
  <si>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</si>
  <si>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</si>
  <si>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</si>
  <si>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</si>
  <si>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</si>
  <si>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</si>
  <si>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</si>
  <si>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</si>
  <si>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</si>
  <si>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</si>
  <si>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</si>
  <si>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</si>
  <si>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</si>
  <si>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</si>
  <si>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</si>
  <si>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</si>
  <si>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</si>
  <si>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</si>
  <si>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</si>
  <si>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</si>
  <si>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</si>
  <si>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</si>
  <si>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</si>
  <si>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</si>
  <si>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</si>
  <si>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</si>
  <si>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</si>
  <si>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</si>
  <si>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</si>
  <si>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</si>
  <si>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</si>
  <si>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</si>
  <si>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</si>
  <si>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</si>
  <si>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</si>
  <si>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</si>
  <si>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</si>
  <si>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</si>
  <si>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</si>
  <si>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</si>
  <si>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</si>
  <si>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</si>
  <si>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</si>
  <si>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</si>
  <si>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</si>
  <si>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</si>
  <si>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</si>
  <si>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</si>
  <si>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</si>
  <si>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</si>
  <si>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</si>
  <si>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</si>
  <si>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</si>
  <si>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</si>
  <si>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</si>
  <si>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</si>
  <si>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</si>
  <si>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</si>
  <si>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</si>
  <si>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</si>
  <si>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</si>
  <si>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</si>
  <si>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</si>
  <si>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</si>
  <si>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</si>
  <si>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</si>
  <si>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</si>
  <si>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</si>
  <si>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</si>
  <si>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</si>
  <si>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</si>
  <si>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</si>
  <si>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</si>
  <si>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</si>
  <si>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</si>
  <si>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</si>
  <si>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</si>
  <si>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</si>
  <si>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</si>
  <si>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</si>
  <si>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</si>
  <si>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</si>
  <si>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</si>
  <si>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</si>
  <si>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</si>
  <si>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</si>
  <si>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</si>
  <si>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</si>
  <si>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</si>
  <si>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</si>
  <si>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</si>
  <si>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</si>
  <si>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</si>
  <si>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</si>
  <si>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</si>
  <si>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</si>
  <si>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</si>
  <si>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</si>
  <si>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</si>
  <si>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</si>
  <si>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</si>
  <si>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</si>
  <si>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</si>
  <si>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</si>
  <si>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</si>
  <si>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</si>
  <si>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</si>
  <si>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</si>
  <si>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</si>
  <si>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</si>
  <si>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</si>
  <si>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</si>
  <si>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</si>
  <si>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</si>
  <si>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</si>
  <si>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</si>
  <si>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</si>
  <si>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</si>
  <si>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</si>
  <si>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</si>
  <si>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</si>
  <si>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</si>
  <si>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</si>
  <si>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</si>
  <si>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</si>
  <si>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CAPITOLUL 6 Cheltuielile cu activitatea de audit financiar extern</t>
  </si>
  <si>
    <t>Cheltuielile cu activitatea de audit financiar extern</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</si>
  <si>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</si>
  <si>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</si>
  <si>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</si>
  <si>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</si>
  <si>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</si>
  <si>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</si>
  <si>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</si>
  <si>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</si>
  <si>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</si>
  <si>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</si>
  <si>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</si>
  <si>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</si>
  <si>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</si>
  <si>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</si>
  <si>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</si>
  <si>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</si>
  <si>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</si>
  <si>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</si>
  <si>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</si>
  <si>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</si>
  <si>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</si>
  <si>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</si>
  <si>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</si>
  <si>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</si>
  <si>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</si>
  <si>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</si>
  <si>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</si>
  <si>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</si>
  <si>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</si>
  <si>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</si>
  <si>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</si>
  <si>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</si>
  <si>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</si>
  <si>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</si>
  <si>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</si>
  <si>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</si>
  <si>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</si>
  <si>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</si>
  <si>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</si>
  <si>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</si>
  <si>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</si>
  <si>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</si>
  <si>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</si>
  <si>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</si>
  <si>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</si>
  <si>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</si>
  <si>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</si>
  <si>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</si>
  <si>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</si>
  <si>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</si>
  <si>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</si>
  <si>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</si>
  <si>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</si>
  <si>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</si>
  <si>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</si>
  <si>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</si>
  <si>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</si>
  <si>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</si>
  <si>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</si>
  <si>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</si>
  <si>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</si>
  <si>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</si>
  <si>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</si>
  <si>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</si>
  <si>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</si>
  <si>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</si>
  <si>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</si>
  <si>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</si>
  <si>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</si>
  <si>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</si>
  <si>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</si>
  <si>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</si>
  <si>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</si>
  <si>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</si>
  <si>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</si>
  <si>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</si>
  <si>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</si>
  <si>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</si>
  <si>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</si>
  <si>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</si>
  <si>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</si>
  <si>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</si>
  <si>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</si>
  <si>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</si>
  <si>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</si>
  <si>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</si>
  <si>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</si>
  <si>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</si>
  <si>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</si>
  <si>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</si>
  <si>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</si>
  <si>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</si>
  <si>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</si>
  <si>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</si>
  <si>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</si>
  <si>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</si>
  <si>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</si>
  <si>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</si>
  <si>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</si>
  <si>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</si>
  <si>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</si>
  <si>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</si>
  <si>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</si>
  <si>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</si>
  <si>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</si>
  <si>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</si>
  <si>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</si>
  <si>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</si>
  <si>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</si>
  <si>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</si>
  <si>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</si>
  <si>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</si>
  <si>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</si>
  <si>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</si>
  <si>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</si>
  <si>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</si>
  <si>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</si>
  <si>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</si>
  <si>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</si>
  <si>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</si>
  <si>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</si>
  <si>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</si>
  <si>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</si>
  <si>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</si>
  <si>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</si>
  <si>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</si>
  <si>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</si>
  <si>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</si>
  <si>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</si>
  <si>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</si>
  <si>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</si>
  <si>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</si>
  <si>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</si>
  <si>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</si>
  <si>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</si>
  <si>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</si>
  <si>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</si>
  <si>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</si>
  <si>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</si>
  <si>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</si>
  <si>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</si>
  <si>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</si>
  <si>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</si>
  <si>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</si>
  <si>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</si>
  <si>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</si>
  <si>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</si>
  <si>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</si>
  <si>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</si>
  <si>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</si>
  <si>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</si>
  <si>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</si>
  <si>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</si>
  <si>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</si>
  <si>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</si>
  <si>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</si>
  <si>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</si>
  <si>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</si>
  <si>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</si>
  <si>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</si>
  <si>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</si>
  <si>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</si>
  <si>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</si>
  <si>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</si>
  <si>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</si>
  <si>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</si>
  <si>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</si>
  <si>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</si>
  <si>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</si>
  <si>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</si>
  <si>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</si>
  <si>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</si>
  <si>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</si>
  <si>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</si>
  <si>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</si>
  <si>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</si>
  <si>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</si>
  <si>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</si>
  <si>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</si>
  <si>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</si>
  <si>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</si>
  <si>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</si>
  <si>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</si>
  <si>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</si>
  <si>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</si>
  <si>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</si>
  <si>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</si>
  <si>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</si>
  <si>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</si>
  <si>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</si>
  <si>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</si>
  <si>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</si>
  <si>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</si>
  <si>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3- Export SMIS</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</si>
  <si>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</si>
  <si>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</si>
  <si>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</si>
  <si>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</si>
  <si>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</si>
  <si>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</si>
  <si>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</si>
  <si>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</si>
  <si>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</si>
  <si>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</si>
  <si>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</si>
  <si>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</si>
  <si>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</si>
  <si>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</si>
  <si>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</si>
  <si>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</si>
  <si>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</si>
  <si>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</si>
  <si>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</si>
  <si>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</si>
  <si>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</si>
  <si>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</si>
  <si>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</si>
  <si>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</si>
  <si>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</si>
  <si>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</si>
  <si>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</si>
  <si>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</si>
  <si>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</si>
  <si>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</si>
  <si>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</si>
  <si>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</si>
  <si>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r>
    <r>
      <rPr>
        <sz val="9"/>
        <color rgb="FFFF0000"/>
        <rFont val="Calibri"/>
        <family val="2"/>
        <charset val="238"/>
        <scheme val="minor"/>
      </rPr>
      <t>De exemplu, pentru parcări de tip "park and ride", staţii capăt de linie etc)</t>
    </r>
  </si>
  <si>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</si>
  <si>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</si>
  <si>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</si>
  <si>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</si>
  <si>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</si>
  <si>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</si>
  <si>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</si>
  <si>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</si>
  <si>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</si>
  <si>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</si>
  <si>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</si>
  <si>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</si>
  <si>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</si>
  <si>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</si>
  <si>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</si>
  <si>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</si>
  <si>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</si>
  <si>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</si>
  <si>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</si>
  <si>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</si>
  <si>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</si>
  <si>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</si>
  <si>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</si>
  <si>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</si>
  <si>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</si>
  <si>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</si>
  <si>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</si>
  <si>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</si>
  <si>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</si>
  <si>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</si>
  <si>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</si>
  <si>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</si>
  <si>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</si>
  <si>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</si>
  <si>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</si>
  <si>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</si>
  <si>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</si>
  <si>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3.8.1. Asistenţă tehnică din partea proiectantului                                3.8.2. Dirigenţie de şantier/supervizare</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</si>
  <si>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</si>
  <si>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</si>
  <si>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</si>
  <si>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</si>
  <si>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</si>
  <si>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</si>
  <si>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</si>
  <si>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</si>
  <si>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</si>
  <si>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</si>
  <si>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</si>
  <si>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</si>
  <si>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</si>
  <si>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</si>
  <si>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</si>
  <si>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</si>
  <si>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</si>
  <si>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</si>
  <si>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</si>
  <si>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</si>
  <si>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</si>
  <si>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</si>
  <si>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</si>
  <si>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</si>
  <si>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</si>
  <si>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</si>
  <si>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</si>
  <si>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</si>
  <si>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</si>
  <si>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</si>
  <si>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</si>
  <si>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</si>
  <si>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</si>
  <si>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</si>
  <si>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</si>
  <si>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</si>
  <si>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</si>
  <si>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</si>
  <si>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</si>
  <si>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</si>
  <si>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</si>
  <si>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</si>
  <si>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</si>
  <si>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</si>
  <si>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</si>
  <si>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</si>
  <si>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</si>
  <si>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</si>
  <si>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</si>
  <si>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</si>
  <si>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</si>
  <si>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</si>
  <si>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</si>
  <si>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</si>
  <si>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</si>
  <si>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</si>
  <si>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CAPITOLUL 7 Sprijin pentru creșterea capacităţii administrative a autorităților și instituţiilor publice</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</si>
  <si>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</si>
  <si>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</si>
  <si>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</si>
  <si>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</si>
  <si>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</si>
  <si>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și pentru calcularea emisiilor de echivalent CO2 din transport;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</si>
  <si>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</si>
  <si>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</si>
  <si>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</si>
  <si>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</si>
  <si>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</si>
  <si>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</si>
  <si>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</si>
  <si>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</si>
  <si>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</si>
  <si>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</si>
  <si>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</si>
  <si>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</si>
  <si>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</si>
  <si>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</si>
  <si>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</si>
  <si>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</si>
  <si>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</si>
  <si>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</si>
  <si>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</si>
  <si>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</si>
  <si>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</si>
  <si>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</si>
  <si>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</si>
  <si>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</si>
  <si>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</si>
  <si>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</si>
  <si>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</si>
  <si>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</si>
  <si>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</si>
  <si>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</si>
  <si>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</si>
  <si>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</si>
  <si>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</si>
  <si>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</si>
  <si>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</si>
  <si>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</si>
  <si>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</si>
  <si>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</si>
  <si>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</si>
  <si>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t>7.1. Cheltuieli de consultanță și expertiză în elaborarea P.M.U.D</t>
  </si>
  <si>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</si>
  <si>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</si>
  <si>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7.2.Cheltuieli de consultanță și expertiză pentru delegarea gestiunii  serviciului de transport public de călători , conform prevederilor Regulamentului (CE) nr. 1370/2007</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</si>
  <si>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</si>
  <si>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</si>
  <si>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</si>
  <si>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</si>
  <si>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APELUL DE PROIECTE:  PR SV/Municipii/4/2.8/2023</t>
  </si>
  <si>
    <t>In cazul parteneriatelor, solicitantul este parteneriatul dintre UAT Municipiul   + …, prin lider-ul de parteneriat</t>
  </si>
  <si>
    <t xml:space="preserve">Cheltuieli pentru consultanță și expertiză pentru elaborare P.M.U.D </t>
  </si>
  <si>
    <t>Alte cheltuieli de consolidare a capacității administrative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</si>
</sst>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7"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charset val="238"/>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s>
  <borders count="9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74">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0" fontId="16" fillId="0" borderId="3" xfId="0" applyFont="1" applyBorder="1" applyAlignment="1">
      <alignment horizontal="right" vertical="top" wrapText="1"/>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9" fillId="0" borderId="3" xfId="0" applyNumberFormat="1" applyFont="1" applyBorder="1" applyAlignment="1">
      <alignment horizontal="right" vertical="top"/>
    </xf>
    <xf numFmtId="4" fontId="20" fillId="4" borderId="3" xfId="0" applyNumberFormat="1" applyFont="1" applyFill="1" applyBorder="1" applyAlignment="1" applyProtection="1">
      <alignment horizontal="right" vertical="top"/>
      <protection locked="0"/>
    </xf>
    <xf numFmtId="0" fontId="23" fillId="0" borderId="0" xfId="0" applyFont="1" applyAlignment="1">
      <alignment vertical="top" wrapText="1"/>
    </xf>
    <xf numFmtId="0" fontId="23" fillId="8" borderId="43"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5" fillId="8" borderId="46" xfId="0" applyFont="1" applyFill="1" applyBorder="1" applyAlignment="1">
      <alignment horizontal="center" vertical="top" wrapText="1"/>
    </xf>
    <xf numFmtId="0" fontId="25" fillId="8" borderId="48" xfId="0" applyFont="1" applyFill="1" applyBorder="1" applyAlignment="1">
      <alignment horizontal="center" vertical="top" wrapText="1"/>
    </xf>
    <xf numFmtId="0" fontId="23" fillId="8" borderId="49" xfId="0" applyFont="1" applyFill="1" applyBorder="1" applyAlignment="1">
      <alignment horizontal="center" vertical="top" wrapText="1"/>
    </xf>
    <xf numFmtId="0" fontId="23" fillId="8" borderId="50" xfId="0" applyFont="1" applyFill="1" applyBorder="1" applyAlignment="1">
      <alignment horizontal="center" vertical="top" wrapText="1"/>
    </xf>
    <xf numFmtId="0" fontId="25" fillId="8" borderId="50" xfId="0" applyFont="1" applyFill="1" applyBorder="1" applyAlignment="1">
      <alignment horizontal="center" vertical="top" wrapText="1"/>
    </xf>
    <xf numFmtId="0" fontId="25" fillId="8" borderId="9" xfId="0" applyFont="1" applyFill="1" applyBorder="1" applyAlignment="1">
      <alignment horizontal="center" vertical="top" wrapText="1"/>
    </xf>
    <xf numFmtId="0" fontId="23" fillId="0" borderId="3" xfId="0" applyFont="1" applyBorder="1" applyAlignment="1">
      <alignment vertical="top" wrapText="1"/>
    </xf>
    <xf numFmtId="4" fontId="23" fillId="0" borderId="3" xfId="0" applyNumberFormat="1" applyFont="1" applyBorder="1" applyAlignment="1">
      <alignment vertical="top" wrapText="1"/>
    </xf>
    <xf numFmtId="10" fontId="23" fillId="0" borderId="3" xfId="0" applyNumberFormat="1" applyFont="1" applyBorder="1" applyAlignment="1">
      <alignment vertical="top" wrapText="1"/>
    </xf>
    <xf numFmtId="10" fontId="23" fillId="7" borderId="3" xfId="0" applyNumberFormat="1" applyFont="1" applyFill="1" applyBorder="1" applyAlignment="1">
      <alignment vertical="top" wrapText="1"/>
    </xf>
    <xf numFmtId="4" fontId="24" fillId="8" borderId="52" xfId="0" applyNumberFormat="1" applyFont="1" applyFill="1" applyBorder="1" applyAlignment="1">
      <alignment horizontal="center" vertical="top" wrapText="1"/>
    </xf>
    <xf numFmtId="10" fontId="23" fillId="8" borderId="53" xfId="0" applyNumberFormat="1" applyFont="1" applyFill="1" applyBorder="1" applyAlignment="1">
      <alignment vertical="top" wrapText="1"/>
    </xf>
    <xf numFmtId="0" fontId="23" fillId="0" borderId="0" xfId="0" applyFont="1" applyAlignment="1">
      <alignment vertical="center"/>
    </xf>
    <xf numFmtId="10" fontId="23" fillId="0" borderId="0" xfId="0" applyNumberFormat="1" applyFont="1" applyAlignment="1">
      <alignment vertical="top" wrapText="1"/>
    </xf>
    <xf numFmtId="4" fontId="26" fillId="3" borderId="23" xfId="6" applyNumberFormat="1" applyFont="1" applyFill="1" applyBorder="1"/>
    <xf numFmtId="0" fontId="27" fillId="0" borderId="0" xfId="0" applyFont="1"/>
    <xf numFmtId="0" fontId="29" fillId="0" borderId="3" xfId="1" applyFont="1" applyBorder="1" applyAlignment="1">
      <alignment vertical="top" wrapText="1"/>
    </xf>
    <xf numFmtId="0" fontId="29" fillId="0" borderId="3" xfId="1" applyFont="1" applyBorder="1" applyAlignment="1">
      <alignment horizontal="center" vertical="top" wrapText="1"/>
    </xf>
    <xf numFmtId="0" fontId="30" fillId="0" borderId="3" xfId="1" applyFont="1" applyBorder="1" applyAlignment="1">
      <alignment vertical="top" wrapText="1"/>
    </xf>
    <xf numFmtId="4" fontId="29" fillId="0" borderId="3" xfId="1" applyNumberFormat="1" applyFont="1" applyBorder="1" applyAlignment="1">
      <alignment horizontal="right" vertical="top"/>
    </xf>
    <xf numFmtId="4" fontId="30" fillId="0" borderId="3" xfId="1" applyNumberFormat="1" applyFont="1" applyBorder="1" applyAlignment="1">
      <alignment horizontal="right" vertical="top"/>
    </xf>
    <xf numFmtId="4" fontId="30" fillId="4" borderId="3" xfId="1" applyNumberFormat="1" applyFont="1" applyFill="1" applyBorder="1" applyAlignment="1" applyProtection="1">
      <alignment horizontal="right" vertical="top"/>
      <protection locked="0"/>
    </xf>
    <xf numFmtId="0" fontId="21" fillId="3" borderId="3" xfId="0" applyFont="1" applyFill="1" applyBorder="1" applyAlignment="1">
      <alignment vertical="top" wrapText="1"/>
    </xf>
    <xf numFmtId="0" fontId="30" fillId="0" borderId="0" xfId="1" applyFont="1" applyAlignment="1">
      <alignment vertical="top"/>
    </xf>
    <xf numFmtId="0" fontId="29" fillId="0" borderId="0" xfId="1" applyFont="1" applyAlignment="1">
      <alignment vertical="top"/>
    </xf>
    <xf numFmtId="0" fontId="29" fillId="0" borderId="0" xfId="1" applyFont="1" applyAlignment="1">
      <alignment horizontal="left" vertical="top" wrapText="1"/>
    </xf>
    <xf numFmtId="0" fontId="29" fillId="0" borderId="0" xfId="1" applyFont="1" applyAlignment="1">
      <alignment horizontal="right" vertical="top"/>
    </xf>
    <xf numFmtId="49" fontId="28" fillId="0" borderId="3" xfId="1" applyNumberFormat="1" applyFont="1" applyBorder="1" applyAlignment="1">
      <alignment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49" fontId="21" fillId="0" borderId="3" xfId="1" applyNumberFormat="1" applyFont="1" applyBorder="1" applyAlignment="1">
      <alignment vertical="top"/>
    </xf>
    <xf numFmtId="0" fontId="28" fillId="3" borderId="3" xfId="1" applyFont="1" applyFill="1" applyBorder="1" applyAlignment="1">
      <alignment horizontal="right" vertical="top" wrapText="1"/>
    </xf>
    <xf numFmtId="4" fontId="28" fillId="3" borderId="3" xfId="1" applyNumberFormat="1" applyFont="1" applyFill="1" applyBorder="1" applyAlignment="1">
      <alignment horizontal="right" vertical="top"/>
    </xf>
    <xf numFmtId="49" fontId="28" fillId="3" borderId="3" xfId="1" applyNumberFormat="1" applyFont="1" applyFill="1" applyBorder="1" applyAlignment="1">
      <alignment vertical="top"/>
    </xf>
    <xf numFmtId="0" fontId="30" fillId="3" borderId="0" xfId="1" applyFont="1" applyFill="1" applyAlignment="1">
      <alignment vertical="top"/>
    </xf>
    <xf numFmtId="0" fontId="21" fillId="0" borderId="0" xfId="0" applyFont="1" applyAlignment="1">
      <alignment vertical="top"/>
    </xf>
    <xf numFmtId="0" fontId="30" fillId="0" borderId="0" xfId="1" applyFont="1" applyAlignment="1">
      <alignment vertical="top" wrapText="1"/>
    </xf>
    <xf numFmtId="4" fontId="30" fillId="0" borderId="0" xfId="1" applyNumberFormat="1" applyFont="1" applyAlignment="1">
      <alignment horizontal="right" vertical="top"/>
    </xf>
    <xf numFmtId="49" fontId="30" fillId="0" borderId="0" xfId="1" applyNumberFormat="1" applyFont="1" applyAlignment="1">
      <alignment vertical="top"/>
    </xf>
    <xf numFmtId="0" fontId="29" fillId="0" borderId="0" xfId="1" applyFont="1" applyAlignment="1">
      <alignment vertical="top" wrapText="1"/>
    </xf>
    <xf numFmtId="3" fontId="14" fillId="0" borderId="3" xfId="0" applyNumberFormat="1" applyFont="1" applyBorder="1" applyAlignment="1">
      <alignment horizontal="right" vertical="top"/>
    </xf>
    <xf numFmtId="49" fontId="21" fillId="8" borderId="3" xfId="1" applyNumberFormat="1" applyFont="1" applyFill="1" applyBorder="1" applyAlignment="1">
      <alignment vertical="top"/>
    </xf>
    <xf numFmtId="0" fontId="28" fillId="8" borderId="3" xfId="1" applyFont="1" applyFill="1" applyBorder="1" applyAlignment="1">
      <alignment horizontal="right" vertical="top" wrapText="1"/>
    </xf>
    <xf numFmtId="4" fontId="28" fillId="8" borderId="3" xfId="1" applyNumberFormat="1" applyFont="1" applyFill="1" applyBorder="1" applyAlignment="1">
      <alignment horizontal="right" vertical="top"/>
    </xf>
    <xf numFmtId="0" fontId="21" fillId="8" borderId="3" xfId="1" applyFont="1" applyFill="1" applyBorder="1" applyAlignment="1">
      <alignment vertical="top"/>
    </xf>
    <xf numFmtId="49" fontId="21" fillId="5" borderId="3" xfId="1" applyNumberFormat="1" applyFont="1" applyFill="1" applyBorder="1" applyAlignment="1">
      <alignment vertical="top"/>
    </xf>
    <xf numFmtId="0" fontId="28" fillId="5" borderId="3" xfId="1" applyFont="1" applyFill="1" applyBorder="1" applyAlignment="1">
      <alignment horizontal="right" vertical="top" wrapText="1"/>
    </xf>
    <xf numFmtId="4" fontId="28" fillId="5" borderId="3" xfId="1" applyNumberFormat="1" applyFont="1" applyFill="1" applyBorder="1" applyAlignment="1">
      <alignment horizontal="right" vertical="top"/>
    </xf>
    <xf numFmtId="0" fontId="24" fillId="0" borderId="0" xfId="0" applyFont="1"/>
    <xf numFmtId="0" fontId="30" fillId="0" borderId="0" xfId="1" applyFont="1" applyAlignment="1" applyProtection="1">
      <alignment vertical="top"/>
      <protection hidden="1"/>
    </xf>
    <xf numFmtId="0" fontId="21" fillId="0" borderId="0" xfId="1" applyFont="1" applyAlignment="1" applyProtection="1">
      <alignment vertical="top"/>
      <protection hidden="1"/>
    </xf>
    <xf numFmtId="0" fontId="29" fillId="0" borderId="0" xfId="1" applyFont="1" applyAlignment="1" applyProtection="1">
      <alignment vertical="top"/>
      <protection hidden="1"/>
    </xf>
    <xf numFmtId="1" fontId="24" fillId="0" borderId="0" xfId="0" applyNumberFormat="1" applyFont="1"/>
    <xf numFmtId="4" fontId="34" fillId="0" borderId="0" xfId="0" applyNumberFormat="1" applyFont="1"/>
    <xf numFmtId="0" fontId="30" fillId="0" borderId="3" xfId="1" applyFont="1" applyBorder="1" applyAlignment="1">
      <alignment vertical="top"/>
    </xf>
    <xf numFmtId="0" fontId="30" fillId="0" borderId="3" xfId="1" applyFont="1" applyBorder="1" applyAlignment="1">
      <alignment horizontal="center" vertical="top"/>
    </xf>
    <xf numFmtId="0" fontId="33" fillId="0" borderId="0" xfId="0" applyFont="1"/>
    <xf numFmtId="0" fontId="32" fillId="9" borderId="54" xfId="0" applyFont="1" applyFill="1" applyBorder="1" applyAlignment="1">
      <alignment horizontal="left" wrapText="1"/>
    </xf>
    <xf numFmtId="0" fontId="33" fillId="0" borderId="54" xfId="0" applyFont="1" applyBorder="1" applyAlignment="1">
      <alignment horizontal="left" wrapText="1" indent="1"/>
    </xf>
    <xf numFmtId="0" fontId="32" fillId="0" borderId="54" xfId="0" applyFont="1" applyBorder="1" applyAlignment="1">
      <alignment horizontal="right"/>
    </xf>
    <xf numFmtId="4" fontId="26" fillId="3" borderId="8" xfId="6" applyNumberFormat="1" applyFont="1" applyFill="1" applyBorder="1"/>
    <xf numFmtId="4" fontId="26" fillId="3" borderId="3" xfId="6" applyNumberFormat="1" applyFont="1" applyFill="1" applyBorder="1"/>
    <xf numFmtId="0" fontId="27" fillId="0" borderId="3" xfId="0" quotePrefix="1" applyFont="1" applyBorder="1" applyAlignment="1">
      <alignment horizontal="center" vertical="center"/>
    </xf>
    <xf numFmtId="0" fontId="31" fillId="0" borderId="0" xfId="0" applyFont="1"/>
    <xf numFmtId="2" fontId="21" fillId="0" borderId="3" xfId="1" applyNumberFormat="1" applyFont="1" applyBorder="1" applyAlignment="1">
      <alignment vertical="top"/>
    </xf>
    <xf numFmtId="0" fontId="29" fillId="0" borderId="3" xfId="1" applyFont="1" applyBorder="1" applyAlignment="1">
      <alignment horizontal="center" vertical="top"/>
    </xf>
    <xf numFmtId="0" fontId="30" fillId="3" borderId="3" xfId="1" applyFont="1" applyFill="1" applyBorder="1" applyAlignment="1">
      <alignment horizontal="center" vertical="top"/>
    </xf>
    <xf numFmtId="0" fontId="29" fillId="0" borderId="3" xfId="1" applyFont="1" applyBorder="1" applyAlignment="1" applyProtection="1">
      <alignment horizontal="center" vertical="top"/>
      <protection hidden="1"/>
    </xf>
    <xf numFmtId="3" fontId="36" fillId="0" borderId="3" xfId="0" applyNumberFormat="1" applyFont="1" applyBorder="1" applyAlignment="1">
      <alignment horizontal="right" vertical="top"/>
    </xf>
    <xf numFmtId="4" fontId="30" fillId="0" borderId="0" xfId="1" applyNumberFormat="1" applyFont="1" applyAlignment="1">
      <alignment vertical="top"/>
    </xf>
    <xf numFmtId="0" fontId="39" fillId="0" borderId="12" xfId="0" applyFont="1" applyBorder="1" applyAlignment="1">
      <alignment horizontal="center" vertical="center" wrapText="1"/>
    </xf>
    <xf numFmtId="0" fontId="39" fillId="0" borderId="12" xfId="0" applyFont="1" applyBorder="1" applyAlignment="1">
      <alignment horizontal="center" vertical="center"/>
    </xf>
    <xf numFmtId="0" fontId="39" fillId="0" borderId="13"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6" xfId="0" applyFont="1" applyBorder="1" applyAlignment="1">
      <alignment horizontal="center" vertical="center"/>
    </xf>
    <xf numFmtId="0" fontId="39" fillId="0" borderId="17"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8" xfId="0" applyFont="1" applyBorder="1" applyAlignment="1">
      <alignment horizontal="center" vertical="center"/>
    </xf>
    <xf numFmtId="0" fontId="39" fillId="0" borderId="56"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0" fillId="0" borderId="27" xfId="0" applyNumberFormat="1" applyBorder="1"/>
    <xf numFmtId="4" fontId="39" fillId="0" borderId="15" xfId="0" applyNumberFormat="1" applyFont="1" applyBorder="1"/>
    <xf numFmtId="4" fontId="39" fillId="0" borderId="30" xfId="0" applyNumberFormat="1" applyFont="1" applyBorder="1"/>
    <xf numFmtId="4" fontId="0" fillId="0" borderId="0" xfId="0" applyNumberFormat="1"/>
    <xf numFmtId="0" fontId="0" fillId="0" borderId="31" xfId="0" quotePrefix="1" applyBorder="1" applyAlignment="1">
      <alignment horizontal="center" vertical="center"/>
    </xf>
    <xf numFmtId="4" fontId="39" fillId="0" borderId="16" xfId="0" applyNumberFormat="1" applyFont="1" applyBorder="1"/>
    <xf numFmtId="4" fontId="39" fillId="0" borderId="17" xfId="0" applyNumberFormat="1" applyFont="1" applyBorder="1"/>
    <xf numFmtId="0" fontId="0" fillId="0" borderId="3" xfId="0" applyBorder="1"/>
    <xf numFmtId="4" fontId="39" fillId="0" borderId="3" xfId="0" applyNumberFormat="1" applyFont="1" applyBorder="1"/>
    <xf numFmtId="0" fontId="0" fillId="0" borderId="3" xfId="0" applyBorder="1" applyAlignment="1">
      <alignment wrapText="1"/>
    </xf>
    <xf numFmtId="0" fontId="0" fillId="0" borderId="23" xfId="0" applyBorder="1" applyAlignment="1">
      <alignment wrapText="1"/>
    </xf>
    <xf numFmtId="0" fontId="0" fillId="0" borderId="61" xfId="0" quotePrefix="1" applyBorder="1" applyAlignment="1">
      <alignment horizontal="center" vertical="center"/>
    </xf>
    <xf numFmtId="0" fontId="0" fillId="0" borderId="7" xfId="0" applyBorder="1" applyAlignment="1">
      <alignment wrapText="1"/>
    </xf>
    <xf numFmtId="0" fontId="0" fillId="0" borderId="0" xfId="0" applyAlignment="1">
      <alignment wrapText="1"/>
    </xf>
    <xf numFmtId="4" fontId="39" fillId="0" borderId="37" xfId="0" applyNumberFormat="1" applyFont="1" applyBorder="1"/>
    <xf numFmtId="0" fontId="0" fillId="0" borderId="0" xfId="0" applyAlignment="1">
      <alignment horizontal="center" vertical="center"/>
    </xf>
    <xf numFmtId="4" fontId="0" fillId="3" borderId="0" xfId="0" applyNumberFormat="1" applyFill="1"/>
    <xf numFmtId="3" fontId="40" fillId="0" borderId="3" xfId="0" applyNumberFormat="1" applyFont="1" applyBorder="1" applyAlignment="1">
      <alignment horizontal="left" vertical="top"/>
    </xf>
    <xf numFmtId="9" fontId="29" fillId="11" borderId="6" xfId="5" applyFont="1" applyFill="1" applyBorder="1" applyAlignment="1" applyProtection="1">
      <alignment vertical="top"/>
    </xf>
    <xf numFmtId="0" fontId="21" fillId="0" borderId="0" xfId="0" applyFont="1"/>
    <xf numFmtId="0" fontId="29" fillId="3" borderId="55"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8" fillId="0" borderId="0" xfId="0" applyFont="1" applyAlignment="1">
      <alignment vertical="top" wrapText="1"/>
    </xf>
    <xf numFmtId="0" fontId="28" fillId="3" borderId="0" xfId="0" applyFont="1" applyFill="1" applyAlignment="1">
      <alignment vertical="top" wrapText="1"/>
    </xf>
    <xf numFmtId="0" fontId="21" fillId="3" borderId="0" xfId="0" applyFont="1" applyFill="1"/>
    <xf numFmtId="0" fontId="30" fillId="3" borderId="0" xfId="0" applyFont="1" applyFill="1" applyProtection="1">
      <protection locked="0"/>
    </xf>
    <xf numFmtId="0" fontId="30" fillId="3" borderId="0" xfId="0" applyFont="1" applyFill="1" applyAlignment="1" applyProtection="1">
      <alignment horizontal="center" vertical="center"/>
      <protection locked="0"/>
    </xf>
    <xf numFmtId="0" fontId="21" fillId="0" borderId="0" xfId="0" applyFont="1" applyProtection="1">
      <protection locked="0"/>
    </xf>
    <xf numFmtId="0" fontId="21" fillId="3" borderId="0" xfId="0" applyFont="1" applyFill="1" applyProtection="1">
      <protection locked="0"/>
    </xf>
    <xf numFmtId="0" fontId="42" fillId="0" borderId="0" xfId="0" applyFont="1"/>
    <xf numFmtId="0" fontId="28" fillId="0" borderId="0" xfId="0" applyFont="1"/>
    <xf numFmtId="3" fontId="21" fillId="0" borderId="3" xfId="0" applyNumberFormat="1" applyFont="1" applyBorder="1" applyAlignment="1">
      <alignment vertical="distributed"/>
    </xf>
    <xf numFmtId="3" fontId="28" fillId="0" borderId="3" xfId="0" applyNumberFormat="1" applyFont="1" applyBorder="1" applyAlignment="1">
      <alignment vertical="distributed"/>
    </xf>
    <xf numFmtId="3" fontId="28"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8" fillId="0" borderId="3" xfId="0" applyFont="1" applyBorder="1" applyAlignment="1">
      <alignment vertical="distributed" wrapText="1"/>
    </xf>
    <xf numFmtId="3" fontId="28" fillId="0" borderId="3" xfId="0" applyNumberFormat="1" applyFont="1" applyBorder="1"/>
    <xf numFmtId="3" fontId="28" fillId="0" borderId="62" xfId="0" applyNumberFormat="1" applyFont="1" applyBorder="1" applyAlignment="1">
      <alignment vertical="distributed"/>
    </xf>
    <xf numFmtId="3" fontId="28" fillId="0" borderId="62" xfId="0" applyNumberFormat="1" applyFont="1" applyBorder="1" applyAlignment="1">
      <alignment horizontal="right"/>
    </xf>
    <xf numFmtId="3" fontId="21" fillId="0" borderId="0" xfId="0" applyNumberFormat="1" applyFont="1" applyAlignment="1">
      <alignment horizontal="right"/>
    </xf>
    <xf numFmtId="0" fontId="28"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44" fillId="0" borderId="0" xfId="0" applyFont="1" applyAlignment="1">
      <alignment horizontal="left" vertical="center"/>
    </xf>
    <xf numFmtId="0" fontId="45" fillId="0" borderId="0" xfId="0" applyFont="1" applyAlignment="1">
      <alignment horizontal="left" vertical="center"/>
    </xf>
    <xf numFmtId="0" fontId="28" fillId="0" borderId="3" xfId="0" applyFont="1" applyBorder="1"/>
    <xf numFmtId="0" fontId="28" fillId="0" borderId="3" xfId="0" applyFont="1" applyBorder="1" applyAlignment="1">
      <alignment horizontal="left" vertical="distributed" wrapText="1"/>
    </xf>
    <xf numFmtId="0" fontId="21" fillId="0" borderId="63" xfId="0" applyFont="1" applyBorder="1"/>
    <xf numFmtId="3" fontId="21" fillId="0" borderId="63"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Border="1" applyAlignment="1">
      <alignment horizontal="left" vertical="top"/>
    </xf>
    <xf numFmtId="3" fontId="47" fillId="0" borderId="3" xfId="0" applyNumberFormat="1" applyFont="1" applyBorder="1" applyAlignment="1">
      <alignment horizontal="left" vertical="top"/>
    </xf>
    <xf numFmtId="49" fontId="46" fillId="0" borderId="3" xfId="0" applyNumberFormat="1" applyFont="1" applyBorder="1" applyAlignment="1">
      <alignment horizontal="left" vertical="top"/>
    </xf>
    <xf numFmtId="0" fontId="48" fillId="0" borderId="0" xfId="0" applyFont="1"/>
    <xf numFmtId="0" fontId="29" fillId="3" borderId="3" xfId="0" applyFont="1" applyFill="1" applyBorder="1" applyAlignment="1" applyProtection="1">
      <alignment vertical="center" wrapText="1"/>
      <protection locked="0"/>
    </xf>
    <xf numFmtId="0" fontId="28" fillId="0" borderId="3" xfId="0" applyFont="1" applyBorder="1" applyAlignment="1">
      <alignment vertical="top"/>
    </xf>
    <xf numFmtId="3" fontId="21" fillId="10" borderId="3" xfId="0" applyNumberFormat="1" applyFont="1" applyFill="1" applyBorder="1" applyAlignment="1" applyProtection="1">
      <alignment horizontal="right"/>
      <protection locked="0"/>
    </xf>
    <xf numFmtId="3" fontId="21" fillId="10" borderId="3" xfId="0" applyNumberFormat="1" applyFont="1" applyFill="1" applyBorder="1" applyProtection="1">
      <protection locked="0"/>
    </xf>
    <xf numFmtId="3" fontId="28" fillId="10" borderId="3" xfId="0" applyNumberFormat="1" applyFont="1" applyFill="1" applyBorder="1" applyProtection="1">
      <protection locked="0"/>
    </xf>
    <xf numFmtId="0" fontId="21" fillId="0" borderId="0" xfId="0" applyFont="1" applyAlignment="1">
      <alignment horizontal="left" vertical="top" wrapText="1"/>
    </xf>
    <xf numFmtId="0" fontId="28" fillId="2" borderId="3" xfId="0" applyFont="1" applyFill="1" applyBorder="1" applyAlignment="1">
      <alignment horizontal="left" vertical="top" wrapText="1"/>
    </xf>
    <xf numFmtId="0" fontId="21" fillId="0" borderId="3" xfId="0" applyFont="1" applyBorder="1" applyAlignment="1">
      <alignment horizontal="left" vertical="top" wrapText="1"/>
    </xf>
    <xf numFmtId="0" fontId="42" fillId="0" borderId="0" xfId="0" applyFont="1" applyAlignment="1">
      <alignment vertical="top" wrapText="1"/>
    </xf>
    <xf numFmtId="0" fontId="40" fillId="0" borderId="0" xfId="0" applyFont="1"/>
    <xf numFmtId="0" fontId="21" fillId="0" borderId="0" xfId="0" applyFont="1" applyAlignment="1">
      <alignment vertical="top" wrapText="1"/>
    </xf>
    <xf numFmtId="0" fontId="21" fillId="0" borderId="0" xfId="0" applyFont="1" applyAlignment="1">
      <alignment horizontal="center" vertical="top" wrapText="1"/>
    </xf>
    <xf numFmtId="4" fontId="40" fillId="0" borderId="3" xfId="0" applyNumberFormat="1" applyFont="1" applyBorder="1"/>
    <xf numFmtId="4" fontId="0" fillId="0" borderId="8" xfId="0" applyNumberFormat="1" applyBorder="1"/>
    <xf numFmtId="0" fontId="27" fillId="0" borderId="22" xfId="0" quotePrefix="1" applyFont="1" applyBorder="1" applyAlignment="1">
      <alignment horizontal="center" vertical="center"/>
    </xf>
    <xf numFmtId="0" fontId="27" fillId="0" borderId="23" xfId="0" applyFont="1" applyBorder="1"/>
    <xf numFmtId="4" fontId="27" fillId="10" borderId="3" xfId="0" applyNumberFormat="1" applyFont="1" applyFill="1" applyBorder="1" applyProtection="1">
      <protection locked="0"/>
    </xf>
    <xf numFmtId="4" fontId="27" fillId="0" borderId="3" xfId="0" applyNumberFormat="1" applyFont="1" applyBorder="1"/>
    <xf numFmtId="4" fontId="27" fillId="0" borderId="27" xfId="0" applyNumberFormat="1" applyFont="1" applyBorder="1"/>
    <xf numFmtId="0" fontId="27" fillId="0" borderId="31" xfId="0" quotePrefix="1" applyFont="1" applyBorder="1" applyAlignment="1">
      <alignment horizontal="center" vertical="center"/>
    </xf>
    <xf numFmtId="0" fontId="27" fillId="0" borderId="3" xfId="0" applyFont="1" applyBorder="1"/>
    <xf numFmtId="4" fontId="50" fillId="0" borderId="3" xfId="0" applyNumberFormat="1" applyFont="1" applyBorder="1"/>
    <xf numFmtId="4" fontId="50" fillId="0" borderId="32" xfId="0" applyNumberFormat="1" applyFont="1" applyBorder="1"/>
    <xf numFmtId="4" fontId="50" fillId="0" borderId="36" xfId="0" applyNumberFormat="1" applyFont="1" applyBorder="1"/>
    <xf numFmtId="0" fontId="27" fillId="0" borderId="3" xfId="0" applyFont="1" applyBorder="1" applyAlignment="1">
      <alignment wrapText="1"/>
    </xf>
    <xf numFmtId="0" fontId="27" fillId="0" borderId="35" xfId="0" applyFont="1" applyBorder="1" applyAlignment="1">
      <alignment wrapText="1"/>
    </xf>
    <xf numFmtId="0" fontId="27" fillId="0" borderId="61" xfId="0" quotePrefix="1" applyFont="1" applyBorder="1" applyAlignment="1">
      <alignment horizontal="center" vertical="center"/>
    </xf>
    <xf numFmtId="0" fontId="27" fillId="0" borderId="7" xfId="0" applyFont="1" applyBorder="1" applyAlignment="1">
      <alignment wrapText="1"/>
    </xf>
    <xf numFmtId="0" fontId="52" fillId="0" borderId="0" xfId="0" applyFont="1"/>
    <xf numFmtId="9" fontId="28" fillId="0" borderId="6" xfId="5" applyFont="1" applyBorder="1" applyAlignment="1" applyProtection="1">
      <alignment vertical="top"/>
    </xf>
    <xf numFmtId="9" fontId="28" fillId="0" borderId="0" xfId="5" applyFont="1" applyBorder="1" applyAlignment="1" applyProtection="1">
      <alignment vertical="top"/>
    </xf>
    <xf numFmtId="4" fontId="21" fillId="0" borderId="0" xfId="1" applyNumberFormat="1" applyFont="1" applyAlignment="1" applyProtection="1">
      <alignment vertical="top"/>
      <protection hidden="1"/>
    </xf>
    <xf numFmtId="4" fontId="21" fillId="0" borderId="0" xfId="1" applyNumberFormat="1" applyFont="1" applyAlignment="1" applyProtection="1">
      <alignment horizontal="right" vertical="top"/>
      <protection hidden="1"/>
    </xf>
    <xf numFmtId="4" fontId="21" fillId="0" borderId="0" xfId="1" applyNumberFormat="1" applyFont="1" applyAlignment="1">
      <alignment horizontal="right" vertical="top"/>
    </xf>
    <xf numFmtId="4" fontId="28" fillId="0" borderId="0" xfId="1" applyNumberFormat="1" applyFont="1" applyAlignment="1">
      <alignment horizontal="right" vertical="top"/>
    </xf>
    <xf numFmtId="0" fontId="21" fillId="0" borderId="0" xfId="1" applyFont="1" applyAlignment="1">
      <alignment vertical="top"/>
    </xf>
    <xf numFmtId="0" fontId="21" fillId="0" borderId="0" xfId="0" applyFont="1" applyAlignment="1">
      <alignment horizontal="left" vertical="distributed"/>
    </xf>
    <xf numFmtId="0" fontId="30" fillId="3" borderId="0" xfId="0" applyFont="1" applyFill="1" applyAlignment="1">
      <alignment horizontal="center" vertical="center"/>
    </xf>
    <xf numFmtId="0" fontId="30" fillId="3" borderId="0" xfId="0" applyFont="1" applyFill="1"/>
    <xf numFmtId="1" fontId="43" fillId="3" borderId="3" xfId="0" applyNumberFormat="1" applyFont="1" applyFill="1" applyBorder="1" applyAlignment="1">
      <alignment horizontal="right" vertical="center"/>
    </xf>
    <xf numFmtId="3" fontId="21" fillId="0" borderId="0" xfId="0" applyNumberFormat="1" applyFont="1" applyAlignment="1">
      <alignment horizontal="center"/>
    </xf>
    <xf numFmtId="1" fontId="43" fillId="3" borderId="3" xfId="0" applyNumberFormat="1" applyFont="1" applyFill="1" applyBorder="1" applyAlignment="1">
      <alignment horizontal="right"/>
    </xf>
    <xf numFmtId="3" fontId="28" fillId="0" borderId="4" xfId="0" applyNumberFormat="1" applyFont="1" applyBorder="1" applyAlignment="1">
      <alignment vertical="distributed"/>
    </xf>
    <xf numFmtId="3" fontId="28" fillId="0" borderId="2" xfId="0" applyNumberFormat="1" applyFont="1" applyBorder="1" applyAlignment="1">
      <alignment horizontal="right"/>
    </xf>
    <xf numFmtId="3" fontId="28" fillId="0" borderId="5" xfId="0" applyNumberFormat="1" applyFont="1" applyBorder="1" applyAlignment="1">
      <alignment horizontal="right"/>
    </xf>
    <xf numFmtId="1" fontId="43" fillId="0" borderId="3" xfId="0" applyNumberFormat="1" applyFont="1" applyBorder="1" applyAlignment="1" applyProtection="1">
      <alignment horizontal="right"/>
      <protection locked="0"/>
    </xf>
    <xf numFmtId="9" fontId="21" fillId="0" borderId="3" xfId="0" applyNumberFormat="1" applyFont="1" applyBorder="1"/>
    <xf numFmtId="0" fontId="21" fillId="14"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53" fillId="0" borderId="0" xfId="0" applyFont="1"/>
    <xf numFmtId="164" fontId="52" fillId="0" borderId="0" xfId="0" applyNumberFormat="1" applyFont="1"/>
    <xf numFmtId="0" fontId="55" fillId="0" borderId="0" xfId="0" applyFont="1"/>
    <xf numFmtId="0" fontId="56" fillId="0" borderId="0" xfId="0" applyFont="1"/>
    <xf numFmtId="0" fontId="52" fillId="7" borderId="3" xfId="0" applyFont="1" applyFill="1" applyBorder="1" applyAlignment="1">
      <alignment horizontal="center"/>
    </xf>
    <xf numFmtId="9" fontId="55" fillId="7" borderId="3" xfId="0" applyNumberFormat="1" applyFont="1" applyFill="1" applyBorder="1" applyAlignment="1">
      <alignment horizontal="right"/>
    </xf>
    <xf numFmtId="0" fontId="52" fillId="0" borderId="3" xfId="0" applyFont="1" applyBorder="1" applyAlignment="1">
      <alignment horizontal="center"/>
    </xf>
    <xf numFmtId="9" fontId="55" fillId="0" borderId="3" xfId="0" applyNumberFormat="1" applyFont="1" applyBorder="1" applyAlignment="1">
      <alignment horizontal="right"/>
    </xf>
    <xf numFmtId="9" fontId="57" fillId="0" borderId="3" xfId="0" applyNumberFormat="1" applyFont="1" applyBorder="1" applyAlignment="1">
      <alignment horizontal="right"/>
    </xf>
    <xf numFmtId="0" fontId="52" fillId="7" borderId="4" xfId="0" applyFont="1" applyFill="1" applyBorder="1" applyAlignment="1">
      <alignment horizontal="center"/>
    </xf>
    <xf numFmtId="9" fontId="53" fillId="7" borderId="3" xfId="0" applyNumberFormat="1" applyFont="1" applyFill="1" applyBorder="1" applyAlignment="1">
      <alignment horizontal="right"/>
    </xf>
    <xf numFmtId="0" fontId="52" fillId="4" borderId="4" xfId="0" applyFont="1" applyFill="1" applyBorder="1" applyAlignment="1">
      <alignment horizontal="center"/>
    </xf>
    <xf numFmtId="9" fontId="52" fillId="4" borderId="3" xfId="0" applyNumberFormat="1" applyFont="1" applyFill="1" applyBorder="1"/>
    <xf numFmtId="0" fontId="28" fillId="3" borderId="3" xfId="0" applyFont="1" applyFill="1" applyBorder="1" applyAlignment="1">
      <alignment horizontal="left" vertical="distributed"/>
    </xf>
    <xf numFmtId="9" fontId="28" fillId="3" borderId="3" xfId="0" applyNumberFormat="1" applyFont="1" applyFill="1" applyBorder="1"/>
    <xf numFmtId="4" fontId="58" fillId="0" borderId="0" xfId="1" applyNumberFormat="1" applyFont="1" applyAlignment="1">
      <alignment horizontal="right" vertical="top"/>
    </xf>
    <xf numFmtId="4" fontId="43" fillId="0" borderId="3" xfId="1" applyNumberFormat="1" applyFont="1" applyBorder="1" applyAlignment="1">
      <alignment horizontal="center" vertical="center" wrapText="1"/>
    </xf>
    <xf numFmtId="0" fontId="43" fillId="0" borderId="3" xfId="0" applyFont="1" applyBorder="1" applyAlignment="1">
      <alignment horizontal="center" vertical="center" wrapText="1"/>
    </xf>
    <xf numFmtId="0" fontId="21" fillId="0" borderId="3" xfId="0" applyFont="1" applyBorder="1" applyAlignment="1">
      <alignment vertical="top" wrapText="1"/>
    </xf>
    <xf numFmtId="0" fontId="21" fillId="0" borderId="7" xfId="0" applyFont="1" applyBorder="1" applyAlignment="1">
      <alignment horizontal="left" vertical="top" wrapText="1"/>
    </xf>
    <xf numFmtId="0" fontId="28" fillId="12" borderId="3" xfId="0" applyFont="1" applyFill="1" applyBorder="1" applyAlignment="1">
      <alignment horizontal="left" vertical="top" wrapText="1"/>
    </xf>
    <xf numFmtId="0" fontId="28" fillId="0" borderId="3" xfId="0" applyFont="1" applyBorder="1" applyAlignment="1">
      <alignment vertical="top" wrapText="1"/>
    </xf>
    <xf numFmtId="0" fontId="21" fillId="0" borderId="3" xfId="0" applyFont="1" applyBorder="1" applyAlignment="1">
      <alignment horizontal="center" vertical="top" wrapText="1"/>
    </xf>
    <xf numFmtId="0" fontId="42" fillId="0" borderId="3" xfId="0" applyFont="1" applyBorder="1" applyAlignment="1">
      <alignment vertical="top" wrapText="1"/>
    </xf>
    <xf numFmtId="0" fontId="28" fillId="0" borderId="7" xfId="0" applyFont="1" applyBorder="1" applyAlignment="1">
      <alignment vertical="top" wrapText="1"/>
    </xf>
    <xf numFmtId="4" fontId="28" fillId="0" borderId="3" xfId="1" applyNumberFormat="1" applyFont="1" applyBorder="1" applyAlignment="1">
      <alignment horizontal="center" vertical="center" wrapText="1"/>
    </xf>
    <xf numFmtId="0" fontId="29" fillId="3" borderId="3" xfId="0" applyFont="1" applyFill="1" applyBorder="1" applyAlignment="1">
      <alignment vertical="center" wrapText="1"/>
    </xf>
    <xf numFmtId="14" fontId="29" fillId="10" borderId="3" xfId="0" applyNumberFormat="1" applyFont="1" applyFill="1" applyBorder="1" applyAlignment="1" applyProtection="1">
      <alignment horizontal="center" vertical="center"/>
      <protection locked="0"/>
    </xf>
    <xf numFmtId="0" fontId="59" fillId="3" borderId="0" xfId="0" applyFont="1" applyFill="1" applyAlignment="1">
      <alignment vertical="center" wrapText="1"/>
    </xf>
    <xf numFmtId="0" fontId="29" fillId="3" borderId="3" xfId="0" applyFont="1" applyFill="1" applyBorder="1" applyAlignment="1">
      <alignment vertical="center"/>
    </xf>
    <xf numFmtId="1" fontId="21" fillId="10" borderId="3" xfId="0" applyNumberFormat="1" applyFont="1" applyFill="1" applyBorder="1" applyAlignment="1" applyProtection="1">
      <alignment horizontal="right" vertical="top" wrapText="1"/>
      <protection locked="0"/>
    </xf>
    <xf numFmtId="1" fontId="29" fillId="10" borderId="3" xfId="0" applyNumberFormat="1" applyFont="1" applyFill="1" applyBorder="1" applyAlignment="1" applyProtection="1">
      <alignment horizontal="center" vertical="center"/>
      <protection locked="0"/>
    </xf>
    <xf numFmtId="4" fontId="21" fillId="14" borderId="3" xfId="0" applyNumberFormat="1" applyFont="1" applyFill="1" applyBorder="1" applyAlignment="1" applyProtection="1">
      <alignment horizontal="right" vertical="top" wrapText="1"/>
      <protection locked="0"/>
    </xf>
    <xf numFmtId="0" fontId="35" fillId="0" borderId="8" xfId="0" applyFont="1" applyBorder="1" applyAlignment="1">
      <alignment horizontal="justify" vertical="center"/>
    </xf>
    <xf numFmtId="0" fontId="61" fillId="0" borderId="0" xfId="0" applyFont="1" applyAlignment="1">
      <alignment horizontal="center" vertical="center"/>
    </xf>
    <xf numFmtId="0" fontId="60" fillId="0" borderId="8" xfId="0" applyFont="1" applyBorder="1" applyAlignment="1">
      <alignment horizontal="justify" vertical="center"/>
    </xf>
    <xf numFmtId="4" fontId="50" fillId="3" borderId="8" xfId="6" applyNumberFormat="1" applyFont="1" applyFill="1" applyBorder="1"/>
    <xf numFmtId="0" fontId="61" fillId="0" borderId="0" xfId="0" applyFont="1"/>
    <xf numFmtId="0" fontId="29" fillId="0" borderId="3" xfId="1" applyFont="1" applyBorder="1" applyAlignment="1">
      <alignment horizontal="right" vertical="top" wrapText="1"/>
    </xf>
    <xf numFmtId="0" fontId="28" fillId="0" borderId="3" xfId="0" applyFont="1" applyBorder="1" applyAlignment="1">
      <alignment vertical="center" wrapText="1"/>
    </xf>
    <xf numFmtId="0" fontId="21" fillId="0" borderId="3" xfId="0" applyFont="1" applyBorder="1" applyAlignment="1">
      <alignment vertical="center" wrapText="1"/>
    </xf>
    <xf numFmtId="0" fontId="49" fillId="0" borderId="3" xfId="0" applyFont="1" applyBorder="1" applyAlignment="1">
      <alignment horizontal="left" vertical="center" wrapText="1"/>
    </xf>
    <xf numFmtId="0" fontId="49" fillId="0" borderId="0" xfId="0" applyFont="1" applyAlignment="1">
      <alignment horizontal="left" vertical="center" wrapText="1"/>
    </xf>
    <xf numFmtId="0" fontId="62" fillId="0" borderId="0" xfId="0" applyFont="1" applyAlignment="1">
      <alignment vertical="center" wrapText="1"/>
    </xf>
    <xf numFmtId="0" fontId="62" fillId="0" borderId="3" xfId="0" applyFont="1" applyBorder="1" applyAlignment="1">
      <alignment vertical="center" wrapText="1"/>
    </xf>
    <xf numFmtId="0" fontId="62" fillId="0" borderId="3" xfId="0" applyFont="1" applyBorder="1"/>
    <xf numFmtId="0" fontId="63" fillId="0" borderId="3" xfId="1" applyFont="1" applyBorder="1" applyAlignment="1">
      <alignment horizontal="center" vertical="top"/>
    </xf>
    <xf numFmtId="0" fontId="46" fillId="0" borderId="3" xfId="1" applyFont="1" applyBorder="1" applyAlignment="1">
      <alignment horizontal="center" vertical="top"/>
    </xf>
    <xf numFmtId="0" fontId="62" fillId="0" borderId="3" xfId="0" applyFont="1" applyBorder="1" applyAlignment="1">
      <alignment vertical="center"/>
    </xf>
    <xf numFmtId="0" fontId="65" fillId="0" borderId="0" xfId="0" applyFont="1" applyAlignment="1">
      <alignment vertical="center" wrapText="1"/>
    </xf>
    <xf numFmtId="0" fontId="63" fillId="0" borderId="3" xfId="1" applyFont="1" applyBorder="1" applyAlignment="1">
      <alignment horizontal="left" vertical="center" wrapText="1"/>
    </xf>
    <xf numFmtId="0" fontId="28" fillId="13"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18" fillId="13" borderId="3" xfId="0" applyFont="1" applyFill="1" applyBorder="1" applyAlignment="1">
      <alignment horizontal="left" vertical="top" wrapText="1"/>
    </xf>
    <xf numFmtId="0" fontId="47" fillId="0" borderId="3" xfId="0" applyFont="1" applyBorder="1" applyAlignment="1">
      <alignment horizontal="left" vertical="top" wrapText="1"/>
    </xf>
    <xf numFmtId="4" fontId="26" fillId="3" borderId="66" xfId="6" applyNumberFormat="1" applyFont="1" applyFill="1" applyBorder="1"/>
    <xf numFmtId="4" fontId="0" fillId="0" borderId="67" xfId="0" applyNumberFormat="1" applyBorder="1"/>
    <xf numFmtId="0" fontId="0" fillId="0" borderId="71" xfId="0" quotePrefix="1" applyBorder="1" applyAlignment="1">
      <alignment horizontal="center" vertical="center"/>
    </xf>
    <xf numFmtId="0" fontId="0" fillId="0" borderId="18" xfId="0" applyBorder="1" applyAlignment="1">
      <alignment wrapText="1"/>
    </xf>
    <xf numFmtId="4" fontId="50" fillId="0" borderId="8" xfId="0" applyNumberFormat="1" applyFont="1" applyBorder="1"/>
    <xf numFmtId="0" fontId="27" fillId="0" borderId="77" xfId="0" quotePrefix="1" applyFont="1" applyBorder="1" applyAlignment="1">
      <alignment horizontal="center" vertical="center"/>
    </xf>
    <xf numFmtId="0" fontId="27" fillId="0" borderId="76" xfId="0" quotePrefix="1" applyFont="1" applyBorder="1" applyAlignment="1">
      <alignment horizontal="center" vertical="center"/>
    </xf>
    <xf numFmtId="4" fontId="50" fillId="0" borderId="26" xfId="0" applyNumberFormat="1" applyFont="1" applyBorder="1"/>
    <xf numFmtId="4" fontId="50" fillId="0" borderId="58" xfId="0" applyNumberFormat="1" applyFont="1" applyBorder="1"/>
    <xf numFmtId="0" fontId="27" fillId="0" borderId="66" xfId="0" applyFont="1" applyBorder="1" applyAlignment="1">
      <alignment wrapText="1"/>
    </xf>
    <xf numFmtId="0" fontId="61" fillId="0" borderId="8" xfId="0" applyFont="1" applyBorder="1"/>
    <xf numFmtId="0" fontId="61" fillId="0" borderId="26" xfId="0" applyFont="1" applyBorder="1" applyAlignment="1">
      <alignment wrapText="1"/>
    </xf>
    <xf numFmtId="4" fontId="39" fillId="3" borderId="23" xfId="6" applyNumberFormat="1" applyFont="1" applyFill="1" applyBorder="1"/>
    <xf numFmtId="4" fontId="61" fillId="0" borderId="27" xfId="0" applyNumberFormat="1" applyFont="1" applyBorder="1"/>
    <xf numFmtId="16" fontId="21" fillId="0" borderId="3" xfId="0" applyNumberFormat="1" applyFont="1" applyBorder="1" applyAlignment="1">
      <alignment horizontal="left" vertical="top" wrapText="1"/>
    </xf>
    <xf numFmtId="0" fontId="61" fillId="0" borderId="26" xfId="0" applyFont="1" applyBorder="1"/>
    <xf numFmtId="4" fontId="27" fillId="0" borderId="67" xfId="0" applyNumberFormat="1" applyFont="1" applyBorder="1"/>
    <xf numFmtId="4" fontId="27" fillId="10" borderId="7" xfId="0" applyNumberFormat="1" applyFont="1" applyFill="1" applyBorder="1" applyProtection="1">
      <protection locked="0"/>
    </xf>
    <xf numFmtId="4" fontId="27" fillId="0" borderId="7" xfId="0" applyNumberFormat="1" applyFont="1" applyBorder="1"/>
    <xf numFmtId="0" fontId="27" fillId="0" borderId="79" xfId="0" applyFont="1" applyBorder="1"/>
    <xf numFmtId="4" fontId="61" fillId="0" borderId="26" xfId="0" applyNumberFormat="1" applyFont="1" applyBorder="1"/>
    <xf numFmtId="4" fontId="61" fillId="10" borderId="66" xfId="0" applyNumberFormat="1" applyFont="1" applyFill="1" applyBorder="1" applyProtection="1">
      <protection locked="0"/>
    </xf>
    <xf numFmtId="4" fontId="61" fillId="0" borderId="66" xfId="0" applyNumberFormat="1" applyFont="1" applyBorder="1"/>
    <xf numFmtId="4" fontId="27" fillId="10" borderId="8" xfId="0" applyNumberFormat="1" applyFont="1" applyFill="1" applyBorder="1" applyProtection="1">
      <protection locked="0"/>
    </xf>
    <xf numFmtId="4" fontId="27" fillId="0" borderId="8" xfId="0" applyNumberFormat="1" applyFont="1" applyBorder="1"/>
    <xf numFmtId="4" fontId="61" fillId="10" borderId="74" xfId="0" applyNumberFormat="1" applyFont="1" applyFill="1" applyBorder="1" applyProtection="1">
      <protection locked="0"/>
    </xf>
    <xf numFmtId="4" fontId="61" fillId="10" borderId="26" xfId="0" applyNumberFormat="1" applyFont="1" applyFill="1" applyBorder="1" applyProtection="1">
      <protection locked="0"/>
    </xf>
    <xf numFmtId="4" fontId="61" fillId="0" borderId="75" xfId="0" applyNumberFormat="1" applyFont="1" applyBorder="1"/>
    <xf numFmtId="4" fontId="61" fillId="3" borderId="23" xfId="0" applyNumberFormat="1" applyFont="1" applyFill="1" applyBorder="1" applyProtection="1">
      <protection locked="0"/>
    </xf>
    <xf numFmtId="4" fontId="61" fillId="3" borderId="23" xfId="0" applyNumberFormat="1" applyFont="1" applyFill="1" applyBorder="1"/>
    <xf numFmtId="0" fontId="27" fillId="0" borderId="78" xfId="0" quotePrefix="1" applyFont="1" applyBorder="1" applyAlignment="1">
      <alignment horizontal="center" vertical="center"/>
    </xf>
    <xf numFmtId="0" fontId="27" fillId="0" borderId="66" xfId="0" applyFont="1" applyBorder="1"/>
    <xf numFmtId="4" fontId="27" fillId="0" borderId="32" xfId="0" applyNumberFormat="1" applyFont="1" applyBorder="1"/>
    <xf numFmtId="0" fontId="27" fillId="0" borderId="80" xfId="0" applyFont="1" applyBorder="1"/>
    <xf numFmtId="4" fontId="26" fillId="3" borderId="35" xfId="6" applyNumberFormat="1" applyFont="1" applyFill="1" applyBorder="1"/>
    <xf numFmtId="4" fontId="26" fillId="3" borderId="81" xfId="6" applyNumberFormat="1" applyFont="1" applyFill="1" applyBorder="1"/>
    <xf numFmtId="4" fontId="27" fillId="0" borderId="82" xfId="0" applyNumberFormat="1" applyFont="1" applyBorder="1"/>
    <xf numFmtId="4" fontId="27" fillId="0" borderId="36" xfId="0" applyNumberFormat="1" applyFont="1" applyBorder="1"/>
    <xf numFmtId="0" fontId="61" fillId="0" borderId="25" xfId="0" quotePrefix="1" applyFont="1" applyBorder="1" applyAlignment="1">
      <alignment horizontal="center" vertical="center"/>
    </xf>
    <xf numFmtId="0" fontId="61" fillId="0" borderId="57" xfId="0" quotePrefix="1" applyFont="1" applyBorder="1" applyAlignment="1">
      <alignment horizontal="center" vertical="center"/>
    </xf>
    <xf numFmtId="0" fontId="0" fillId="0" borderId="7" xfId="0" applyBorder="1"/>
    <xf numFmtId="4" fontId="39" fillId="0" borderId="26" xfId="0" applyNumberFormat="1" applyFont="1" applyBorder="1"/>
    <xf numFmtId="4" fontId="0" fillId="0" borderId="7" xfId="0" applyNumberFormat="1" applyBorder="1"/>
    <xf numFmtId="4" fontId="0" fillId="0" borderId="26" xfId="0" applyNumberFormat="1" applyBorder="1"/>
    <xf numFmtId="4" fontId="39" fillId="0" borderId="18" xfId="0" applyNumberFormat="1" applyFont="1" applyBorder="1"/>
    <xf numFmtId="4" fontId="39" fillId="0" borderId="83" xfId="0" applyNumberFormat="1" applyFont="1" applyBorder="1"/>
    <xf numFmtId="4" fontId="0" fillId="0" borderId="32" xfId="0" applyNumberFormat="1" applyBorder="1"/>
    <xf numFmtId="0" fontId="0" fillId="0" borderId="84" xfId="0" applyBorder="1"/>
    <xf numFmtId="4" fontId="0" fillId="0" borderId="79" xfId="0" applyNumberFormat="1" applyBorder="1"/>
    <xf numFmtId="0" fontId="0" fillId="0" borderId="86" xfId="0" applyBorder="1"/>
    <xf numFmtId="0" fontId="0" fillId="0" borderId="79" xfId="0" applyBorder="1"/>
    <xf numFmtId="4" fontId="39" fillId="0" borderId="66" xfId="0" applyNumberFormat="1" applyFont="1" applyBorder="1"/>
    <xf numFmtId="4" fontId="27" fillId="10" borderId="23" xfId="0" applyNumberFormat="1" applyFont="1" applyFill="1" applyBorder="1" applyProtection="1">
      <protection locked="0"/>
    </xf>
    <xf numFmtId="4" fontId="27" fillId="0" borderId="23" xfId="0" applyNumberFormat="1" applyFont="1" applyBorder="1"/>
    <xf numFmtId="4" fontId="0" fillId="0" borderId="36" xfId="0" applyNumberFormat="1" applyBorder="1"/>
    <xf numFmtId="4" fontId="0" fillId="0" borderId="24" xfId="0" applyNumberFormat="1" applyBorder="1"/>
    <xf numFmtId="4" fontId="27" fillId="8" borderId="7" xfId="0" applyNumberFormat="1" applyFont="1" applyFill="1" applyBorder="1"/>
    <xf numFmtId="0" fontId="61" fillId="0" borderId="85" xfId="0" applyFont="1" applyBorder="1" applyAlignment="1">
      <alignment wrapText="1"/>
    </xf>
    <xf numFmtId="0" fontId="30" fillId="0" borderId="3" xfId="1" applyFont="1" applyBorder="1" applyAlignment="1">
      <alignment horizontal="left" vertical="top"/>
    </xf>
    <xf numFmtId="0" fontId="51" fillId="0" borderId="0" xfId="1" applyFont="1" applyAlignment="1">
      <alignment vertical="center" wrapText="1"/>
    </xf>
    <xf numFmtId="0" fontId="51" fillId="0" borderId="3" xfId="1" applyFont="1" applyBorder="1" applyAlignment="1">
      <alignment vertical="center" wrapText="1"/>
    </xf>
    <xf numFmtId="4" fontId="53" fillId="0" borderId="3" xfId="1" applyNumberFormat="1" applyFont="1" applyBorder="1" applyAlignment="1">
      <alignment horizontal="center" vertical="center" wrapText="1"/>
    </xf>
    <xf numFmtId="0" fontId="51" fillId="0" borderId="3" xfId="1" applyFont="1" applyBorder="1" applyAlignment="1">
      <alignment horizontal="center" vertical="center" wrapText="1"/>
    </xf>
    <xf numFmtId="0" fontId="66" fillId="0" borderId="3" xfId="0" applyFont="1" applyBorder="1" applyAlignment="1">
      <alignment horizontal="left" vertical="center" wrapText="1"/>
    </xf>
    <xf numFmtId="0" fontId="51" fillId="0" borderId="3" xfId="1" applyFont="1" applyBorder="1" applyAlignment="1">
      <alignment horizontal="left" vertical="center" wrapText="1"/>
    </xf>
    <xf numFmtId="0" fontId="67" fillId="0" borderId="3" xfId="0" applyFont="1" applyBorder="1" applyAlignment="1">
      <alignment horizontal="left" vertical="center" wrapText="1"/>
    </xf>
    <xf numFmtId="0" fontId="54" fillId="0" borderId="3" xfId="1" applyFont="1" applyBorder="1" applyAlignment="1">
      <alignment horizontal="center" vertical="center" wrapText="1"/>
    </xf>
    <xf numFmtId="0" fontId="66" fillId="0" borderId="3" xfId="0" applyFont="1" applyBorder="1" applyAlignment="1">
      <alignment vertical="center" wrapText="1"/>
    </xf>
    <xf numFmtId="0" fontId="66" fillId="0" borderId="3" xfId="0" applyFont="1" applyBorder="1" applyAlignment="1">
      <alignment vertical="center"/>
    </xf>
    <xf numFmtId="0" fontId="51" fillId="3" borderId="3" xfId="1" applyFont="1" applyFill="1" applyBorder="1" applyAlignment="1">
      <alignment horizontal="center" vertical="center" wrapText="1"/>
    </xf>
    <xf numFmtId="0" fontId="53" fillId="0" borderId="3" xfId="1" applyFont="1" applyBorder="1" applyAlignment="1" applyProtection="1">
      <alignment horizontal="center" vertical="center" wrapText="1"/>
      <protection hidden="1"/>
    </xf>
    <xf numFmtId="0" fontId="52" fillId="0" borderId="0" xfId="1" applyFont="1" applyAlignment="1" applyProtection="1">
      <alignment vertical="center" wrapText="1"/>
      <protection hidden="1"/>
    </xf>
    <xf numFmtId="9" fontId="53" fillId="0" borderId="0" xfId="5" applyFont="1" applyBorder="1" applyAlignment="1" applyProtection="1">
      <alignment vertical="center" wrapText="1"/>
    </xf>
    <xf numFmtId="0" fontId="52" fillId="0" borderId="0" xfId="1" applyFont="1" applyAlignment="1">
      <alignment vertical="center" wrapText="1"/>
    </xf>
    <xf numFmtId="0" fontId="52" fillId="0" borderId="3" xfId="0" applyFont="1" applyBorder="1" applyAlignment="1">
      <alignment vertical="top" wrapText="1"/>
    </xf>
    <xf numFmtId="4" fontId="68" fillId="0" borderId="3" xfId="1" applyNumberFormat="1" applyFont="1" applyBorder="1" applyAlignment="1">
      <alignment vertical="center" wrapText="1"/>
    </xf>
    <xf numFmtId="0" fontId="68" fillId="0" borderId="3" xfId="0" applyFont="1" applyBorder="1" applyAlignment="1">
      <alignment vertical="center" wrapText="1"/>
    </xf>
    <xf numFmtId="0" fontId="68" fillId="0" borderId="7" xfId="0" applyFont="1" applyBorder="1" applyAlignment="1">
      <alignment vertical="center" wrapText="1"/>
    </xf>
    <xf numFmtId="0" fontId="52" fillId="0" borderId="0" xfId="0" applyFont="1" applyAlignment="1">
      <alignment vertical="top" wrapText="1"/>
    </xf>
    <xf numFmtId="0" fontId="27" fillId="0" borderId="23" xfId="0" applyFont="1" applyBorder="1" applyAlignment="1" applyProtection="1">
      <alignment vertical="center" wrapText="1"/>
      <protection locked="0"/>
    </xf>
    <xf numFmtId="0" fontId="47" fillId="0" borderId="3" xfId="0" applyFont="1" applyBorder="1" applyAlignment="1">
      <alignment vertical="top" wrapText="1"/>
    </xf>
    <xf numFmtId="4" fontId="40" fillId="3" borderId="3" xfId="6" applyNumberFormat="1" applyFont="1" applyFill="1" applyBorder="1" applyProtection="1"/>
    <xf numFmtId="4" fontId="40" fillId="10" borderId="3" xfId="0" applyNumberFormat="1" applyFont="1" applyFill="1" applyBorder="1" applyProtection="1">
      <protection locked="0"/>
    </xf>
    <xf numFmtId="4" fontId="36" fillId="0" borderId="3" xfId="0" applyNumberFormat="1" applyFont="1" applyBorder="1"/>
    <xf numFmtId="0" fontId="14" fillId="0" borderId="0" xfId="0" applyFont="1" applyAlignment="1">
      <alignment vertical="center"/>
    </xf>
    <xf numFmtId="4" fontId="39" fillId="0" borderId="0" xfId="0" applyNumberFormat="1" applyFont="1"/>
    <xf numFmtId="0" fontId="40" fillId="0" borderId="3" xfId="0" quotePrefix="1" applyFont="1" applyBorder="1" applyAlignment="1">
      <alignment horizontal="center" vertical="center"/>
    </xf>
    <xf numFmtId="0" fontId="40" fillId="0" borderId="3" xfId="0" applyFont="1" applyBorder="1" applyAlignment="1">
      <alignment horizontal="left" vertical="top" wrapText="1"/>
    </xf>
    <xf numFmtId="4" fontId="36" fillId="0" borderId="0" xfId="0" applyNumberFormat="1" applyFont="1"/>
    <xf numFmtId="4" fontId="50" fillId="0" borderId="0" xfId="0" applyNumberFormat="1" applyFont="1"/>
    <xf numFmtId="4" fontId="40" fillId="8" borderId="3" xfId="0" applyNumberFormat="1" applyFont="1" applyFill="1" applyBorder="1"/>
    <xf numFmtId="4" fontId="36" fillId="8" borderId="3" xfId="0" applyNumberFormat="1" applyFont="1" applyFill="1" applyBorder="1"/>
    <xf numFmtId="0" fontId="47" fillId="0" borderId="3" xfId="0" quotePrefix="1" applyFont="1" applyBorder="1" applyAlignment="1">
      <alignment horizontal="center" vertical="center"/>
    </xf>
    <xf numFmtId="0" fontId="13" fillId="0" borderId="3" xfId="0" applyFont="1" applyBorder="1" applyAlignment="1">
      <alignment wrapText="1"/>
    </xf>
    <xf numFmtId="4" fontId="13" fillId="3" borderId="3" xfId="6" applyNumberFormat="1" applyFont="1" applyFill="1" applyBorder="1" applyProtection="1"/>
    <xf numFmtId="4" fontId="13" fillId="0" borderId="3" xfId="0" applyNumberFormat="1" applyFont="1" applyBorder="1"/>
    <xf numFmtId="0" fontId="21" fillId="3" borderId="3" xfId="1" applyFont="1" applyFill="1" applyBorder="1" applyAlignment="1">
      <alignment horizontal="left" vertical="top"/>
    </xf>
    <xf numFmtId="0" fontId="61" fillId="0" borderId="89" xfId="0" quotePrefix="1" applyFont="1" applyBorder="1" applyAlignment="1">
      <alignment horizontal="center" vertical="center"/>
    </xf>
    <xf numFmtId="0" fontId="69" fillId="0" borderId="35" xfId="0" applyFont="1" applyBorder="1" applyAlignment="1">
      <alignment wrapText="1"/>
    </xf>
    <xf numFmtId="4" fontId="39" fillId="0" borderId="67" xfId="0" applyNumberFormat="1" applyFont="1" applyBorder="1"/>
    <xf numFmtId="4" fontId="0" fillId="0" borderId="74" xfId="0" applyNumberFormat="1" applyBorder="1"/>
    <xf numFmtId="4" fontId="0" fillId="0" borderId="75" xfId="0" applyNumberFormat="1" applyBorder="1"/>
    <xf numFmtId="4" fontId="0" fillId="0" borderId="23" xfId="0" applyNumberFormat="1" applyBorder="1"/>
    <xf numFmtId="4" fontId="34" fillId="0" borderId="90" xfId="0" applyNumberFormat="1" applyFont="1" applyBorder="1"/>
    <xf numFmtId="4" fontId="27" fillId="8" borderId="8" xfId="0" applyNumberFormat="1" applyFont="1" applyFill="1" applyBorder="1"/>
    <xf numFmtId="0" fontId="70" fillId="0" borderId="7" xfId="0" applyFont="1" applyBorder="1" applyAlignment="1">
      <alignment wrapText="1"/>
    </xf>
    <xf numFmtId="0" fontId="70" fillId="0" borderId="61" xfId="0" quotePrefix="1" applyFont="1" applyBorder="1" applyAlignment="1">
      <alignment horizontal="center" vertical="center"/>
    </xf>
    <xf numFmtId="0" fontId="28" fillId="3" borderId="3" xfId="1" applyFont="1" applyFill="1" applyBorder="1" applyAlignment="1" applyProtection="1">
      <alignment horizontal="left" vertical="top" wrapText="1"/>
      <protection locked="0"/>
    </xf>
    <xf numFmtId="0" fontId="71" fillId="0" borderId="3" xfId="0" applyFont="1" applyBorder="1" applyAlignment="1">
      <alignment wrapText="1"/>
    </xf>
    <xf numFmtId="4" fontId="73" fillId="3" borderId="3" xfId="6" applyNumberFormat="1" applyFont="1" applyFill="1" applyBorder="1"/>
    <xf numFmtId="4" fontId="71" fillId="0" borderId="3" xfId="0" applyNumberFormat="1" applyFont="1" applyBorder="1"/>
    <xf numFmtId="0" fontId="71" fillId="0" borderId="0" xfId="0" applyFont="1"/>
    <xf numFmtId="4" fontId="71" fillId="10" borderId="3" xfId="0" applyNumberFormat="1" applyFont="1" applyFill="1" applyBorder="1" applyProtection="1">
      <protection locked="0"/>
    </xf>
    <xf numFmtId="0" fontId="27" fillId="0" borderId="0" xfId="0" quotePrefix="1" applyFont="1" applyAlignment="1">
      <alignment horizontal="center" vertical="center"/>
    </xf>
    <xf numFmtId="0" fontId="39" fillId="16" borderId="91" xfId="0" applyFont="1" applyFill="1" applyBorder="1" applyAlignment="1">
      <alignment vertical="center"/>
    </xf>
    <xf numFmtId="0" fontId="71" fillId="16" borderId="3" xfId="0" applyFont="1" applyFill="1" applyBorder="1" applyAlignment="1">
      <alignment wrapText="1"/>
    </xf>
    <xf numFmtId="0" fontId="72" fillId="16" borderId="0" xfId="0" applyFont="1" applyFill="1"/>
    <xf numFmtId="4" fontId="76" fillId="16" borderId="3" xfId="1" applyNumberFormat="1" applyFont="1" applyFill="1" applyBorder="1" applyAlignment="1">
      <alignment horizontal="right" vertical="top"/>
    </xf>
    <xf numFmtId="0" fontId="74" fillId="16" borderId="3" xfId="1" applyFont="1" applyFill="1" applyBorder="1" applyAlignment="1">
      <alignment horizontal="right" vertical="top" wrapText="1"/>
    </xf>
    <xf numFmtId="9" fontId="29" fillId="11" borderId="0" xfId="5" applyFont="1" applyFill="1" applyBorder="1" applyAlignment="1" applyProtection="1">
      <alignment vertical="top" wrapText="1"/>
    </xf>
    <xf numFmtId="3" fontId="6" fillId="0" borderId="3" xfId="0" applyNumberFormat="1" applyFont="1" applyBorder="1" applyAlignment="1">
      <alignment horizontal="center" vertical="top"/>
    </xf>
    <xf numFmtId="3" fontId="63" fillId="0" borderId="3" xfId="0" applyNumberFormat="1" applyFont="1" applyBorder="1" applyAlignment="1">
      <alignment horizontal="left" vertical="top"/>
    </xf>
    <xf numFmtId="3" fontId="40" fillId="0" borderId="3" xfId="0" applyNumberFormat="1" applyFont="1" applyBorder="1" applyAlignment="1">
      <alignment horizontal="left" vertical="top" wrapText="1"/>
    </xf>
    <xf numFmtId="0" fontId="0" fillId="0" borderId="3" xfId="0" applyBorder="1" applyAlignment="1">
      <alignment horizontal="justify" vertical="center"/>
    </xf>
    <xf numFmtId="0" fontId="72" fillId="0" borderId="3" xfId="0" applyFont="1" applyBorder="1" applyAlignment="1">
      <alignment horizontal="justify" vertical="center"/>
    </xf>
    <xf numFmtId="0" fontId="77" fillId="0" borderId="3" xfId="0" applyFont="1" applyBorder="1"/>
    <xf numFmtId="4" fontId="78" fillId="3" borderId="3" xfId="6" applyNumberFormat="1" applyFont="1" applyFill="1" applyBorder="1"/>
    <xf numFmtId="4" fontId="77" fillId="0" borderId="3" xfId="0" applyNumberFormat="1" applyFont="1" applyBorder="1"/>
    <xf numFmtId="0" fontId="77" fillId="0" borderId="0" xfId="0" applyFont="1"/>
    <xf numFmtId="4" fontId="77" fillId="10" borderId="3" xfId="0" applyNumberFormat="1" applyFont="1" applyFill="1" applyBorder="1" applyProtection="1">
      <protection locked="0"/>
    </xf>
    <xf numFmtId="0" fontId="39" fillId="17" borderId="91" xfId="0" applyFont="1" applyFill="1" applyBorder="1" applyAlignment="1">
      <alignment vertical="center"/>
    </xf>
    <xf numFmtId="0" fontId="0" fillId="17" borderId="0" xfId="0" applyFill="1"/>
    <xf numFmtId="4" fontId="75" fillId="16" borderId="3" xfId="0" applyNumberFormat="1" applyFont="1" applyFill="1" applyBorder="1"/>
    <xf numFmtId="0" fontId="71" fillId="0" borderId="8" xfId="0" applyFont="1" applyBorder="1" applyAlignment="1">
      <alignment wrapText="1"/>
    </xf>
    <xf numFmtId="4" fontId="73" fillId="3" borderId="8" xfId="6" applyNumberFormat="1" applyFont="1" applyFill="1" applyBorder="1"/>
    <xf numFmtId="4" fontId="71" fillId="0" borderId="8" xfId="0" applyNumberFormat="1" applyFont="1" applyBorder="1"/>
    <xf numFmtId="0" fontId="77" fillId="17" borderId="7" xfId="0" applyFont="1" applyFill="1" applyBorder="1"/>
    <xf numFmtId="4" fontId="39" fillId="0" borderId="93" xfId="0" applyNumberFormat="1" applyFont="1" applyBorder="1"/>
    <xf numFmtId="4" fontId="71" fillId="10" borderId="8" xfId="0" applyNumberFormat="1" applyFont="1" applyFill="1" applyBorder="1" applyProtection="1">
      <protection locked="0"/>
    </xf>
    <xf numFmtId="4" fontId="39" fillId="0" borderId="94" xfId="0" applyNumberFormat="1" applyFont="1" applyBorder="1"/>
    <xf numFmtId="4" fontId="79" fillId="17" borderId="7" xfId="0" applyNumberFormat="1" applyFont="1" applyFill="1" applyBorder="1"/>
    <xf numFmtId="0" fontId="0" fillId="0" borderId="7" xfId="0" applyBorder="1" applyAlignment="1">
      <alignment horizontal="justify" vertical="center"/>
    </xf>
    <xf numFmtId="4" fontId="26" fillId="3" borderId="7" xfId="6" applyNumberFormat="1" applyFont="1" applyFill="1" applyBorder="1"/>
    <xf numFmtId="4" fontId="0" fillId="10"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80" fillId="0" borderId="3" xfId="0" applyFont="1" applyBorder="1" applyAlignment="1">
      <alignment horizontal="justify" vertical="center"/>
    </xf>
    <xf numFmtId="0" fontId="77" fillId="3" borderId="3" xfId="0" applyFont="1" applyFill="1" applyBorder="1"/>
    <xf numFmtId="0" fontId="71" fillId="3" borderId="3" xfId="0" applyFont="1" applyFill="1" applyBorder="1" applyAlignment="1">
      <alignment wrapText="1"/>
    </xf>
    <xf numFmtId="49" fontId="43" fillId="0" borderId="3" xfId="0" applyNumberFormat="1" applyFont="1" applyBorder="1" applyAlignment="1">
      <alignment horizontal="center" vertical="center" wrapText="1"/>
    </xf>
    <xf numFmtId="0" fontId="81" fillId="0" borderId="3" xfId="0" applyFont="1" applyBorder="1" applyAlignment="1">
      <alignment vertical="top"/>
    </xf>
    <xf numFmtId="0" fontId="81" fillId="0" borderId="3" xfId="0" applyFont="1" applyBorder="1" applyAlignment="1">
      <alignment horizontal="justify" vertical="top"/>
    </xf>
    <xf numFmtId="0" fontId="61" fillId="0" borderId="0" xfId="0" applyFont="1" applyAlignment="1">
      <alignment wrapText="1"/>
    </xf>
    <xf numFmtId="0" fontId="83" fillId="17" borderId="7" xfId="0" applyFont="1" applyFill="1" applyBorder="1"/>
    <xf numFmtId="4" fontId="84" fillId="17" borderId="7" xfId="0" applyNumberFormat="1" applyFont="1" applyFill="1" applyBorder="1"/>
    <xf numFmtId="4" fontId="84" fillId="8" borderId="3" xfId="1" applyNumberFormat="1" applyFont="1" applyFill="1" applyBorder="1" applyAlignment="1">
      <alignment horizontal="right" vertical="top"/>
    </xf>
    <xf numFmtId="0" fontId="85" fillId="0" borderId="3" xfId="1" applyFont="1" applyBorder="1" applyAlignment="1">
      <alignment horizontal="left" vertical="center" wrapText="1"/>
    </xf>
    <xf numFmtId="0" fontId="86" fillId="0" borderId="3" xfId="0" applyFont="1" applyBorder="1" applyAlignment="1">
      <alignment vertical="top" wrapText="1"/>
    </xf>
    <xf numFmtId="0" fontId="29" fillId="3" borderId="3" xfId="0" applyFont="1" applyFill="1" applyBorder="1" applyAlignment="1">
      <alignment horizontal="left" vertical="center" wrapText="1"/>
    </xf>
    <xf numFmtId="0" fontId="41" fillId="3" borderId="0" xfId="0" applyFont="1" applyFill="1" applyAlignment="1">
      <alignment horizontal="left" vertical="top" wrapText="1"/>
    </xf>
    <xf numFmtId="0" fontId="28" fillId="10" borderId="0" xfId="0" applyFont="1" applyFill="1" applyAlignment="1" applyProtection="1">
      <alignment vertical="top" wrapText="1"/>
      <protection locked="0"/>
    </xf>
    <xf numFmtId="0" fontId="28" fillId="0" borderId="0" xfId="0" applyFont="1" applyAlignment="1">
      <alignment vertical="top" wrapText="1"/>
    </xf>
    <xf numFmtId="4" fontId="21" fillId="10" borderId="3" xfId="0" applyNumberFormat="1" applyFont="1" applyFill="1" applyBorder="1" applyAlignment="1" applyProtection="1">
      <alignment horizontal="center" vertical="top" wrapText="1"/>
      <protection locked="0"/>
    </xf>
    <xf numFmtId="0" fontId="29" fillId="3" borderId="3" xfId="0" applyFont="1" applyFill="1" applyBorder="1" applyAlignment="1">
      <alignment vertical="top" wrapText="1"/>
    </xf>
    <xf numFmtId="0" fontId="28" fillId="0" borderId="0" xfId="0" applyFont="1" applyAlignment="1">
      <alignment horizontal="left" vertical="distributed"/>
    </xf>
    <xf numFmtId="3" fontId="28" fillId="0" borderId="4" xfId="0" applyNumberFormat="1" applyFont="1" applyBorder="1" applyAlignment="1">
      <alignment horizontal="left" vertical="distributed"/>
    </xf>
    <xf numFmtId="3" fontId="28" fillId="0" borderId="2" xfId="0" applyNumberFormat="1" applyFont="1" applyBorder="1" applyAlignment="1">
      <alignment horizontal="left" vertical="distributed"/>
    </xf>
    <xf numFmtId="3" fontId="28" fillId="0" borderId="5" xfId="0" applyNumberFormat="1" applyFont="1" applyBorder="1" applyAlignment="1">
      <alignment horizontal="left" vertical="distributed"/>
    </xf>
    <xf numFmtId="0" fontId="28" fillId="0" borderId="4" xfId="0" applyFont="1" applyBorder="1" applyAlignment="1">
      <alignment horizontal="left" vertical="distributed" wrapText="1"/>
    </xf>
    <xf numFmtId="0" fontId="28" fillId="0" borderId="2" xfId="0" applyFont="1" applyBorder="1" applyAlignment="1">
      <alignment horizontal="left" vertical="distributed" wrapText="1"/>
    </xf>
    <xf numFmtId="0" fontId="28" fillId="0" borderId="5" xfId="0" applyFont="1" applyBorder="1" applyAlignment="1">
      <alignment horizontal="left" vertical="distributed" wrapText="1"/>
    </xf>
    <xf numFmtId="0" fontId="28" fillId="0" borderId="0" xfId="0" applyFont="1" applyAlignment="1">
      <alignment horizontal="left" vertical="center"/>
    </xf>
    <xf numFmtId="0" fontId="45"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8" fillId="0" borderId="4" xfId="0" applyFont="1" applyBorder="1" applyAlignment="1">
      <alignment horizontal="left" vertical="distributed"/>
    </xf>
    <xf numFmtId="0" fontId="28" fillId="0" borderId="2" xfId="0" applyFont="1" applyBorder="1" applyAlignment="1">
      <alignment horizontal="left" vertical="distributed"/>
    </xf>
    <xf numFmtId="0" fontId="28" fillId="0" borderId="5" xfId="0" applyFont="1" applyBorder="1" applyAlignment="1">
      <alignment horizontal="left" vertical="distributed"/>
    </xf>
    <xf numFmtId="0" fontId="24" fillId="8" borderId="40" xfId="0" applyFont="1" applyFill="1" applyBorder="1" applyAlignment="1">
      <alignment horizontal="center" vertical="top" wrapText="1"/>
    </xf>
    <xf numFmtId="0" fontId="24" fillId="8" borderId="41" xfId="0" applyFont="1" applyFill="1" applyBorder="1" applyAlignment="1">
      <alignment horizontal="center" vertical="top" wrapText="1"/>
    </xf>
    <xf numFmtId="0" fontId="24" fillId="8" borderId="45"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2" xfId="0" applyFont="1" applyFill="1" applyBorder="1" applyAlignment="1">
      <alignment horizontal="center" vertical="top" wrapText="1"/>
    </xf>
    <xf numFmtId="0" fontId="24" fillId="8" borderId="47" xfId="0" applyFont="1" applyFill="1" applyBorder="1" applyAlignment="1">
      <alignment horizontal="center" vertical="top" wrapText="1"/>
    </xf>
    <xf numFmtId="0" fontId="24" fillId="8" borderId="28" xfId="0" applyFont="1" applyFill="1" applyBorder="1" applyAlignment="1">
      <alignment horizontal="center" vertical="top" wrapText="1"/>
    </xf>
    <xf numFmtId="0" fontId="24" fillId="8" borderId="51" xfId="0" applyFont="1" applyFill="1" applyBorder="1" applyAlignment="1">
      <alignment horizontal="center" vertical="top" wrapText="1"/>
    </xf>
    <xf numFmtId="0" fontId="24" fillId="8" borderId="52" xfId="0" applyFont="1" applyFill="1" applyBorder="1" applyAlignment="1">
      <alignment horizontal="center"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4" fillId="8" borderId="38" xfId="0" applyFont="1" applyFill="1" applyBorder="1" applyAlignment="1">
      <alignment horizontal="center" vertical="top" wrapText="1"/>
    </xf>
    <xf numFmtId="0" fontId="24" fillId="8" borderId="43" xfId="0" applyFont="1" applyFill="1" applyBorder="1" applyAlignment="1">
      <alignment horizontal="center" vertical="top" wrapText="1"/>
    </xf>
    <xf numFmtId="0" fontId="24" fillId="8" borderId="39" xfId="0" applyFont="1" applyFill="1" applyBorder="1" applyAlignment="1">
      <alignment horizontal="center" vertical="top" wrapText="1"/>
    </xf>
    <xf numFmtId="0" fontId="24" fillId="8" borderId="44" xfId="0" applyFont="1" applyFill="1" applyBorder="1" applyAlignment="1">
      <alignment horizontal="center" vertical="top" wrapText="1"/>
    </xf>
    <xf numFmtId="0" fontId="39" fillId="0" borderId="33" xfId="0" applyFont="1" applyBorder="1" applyAlignment="1">
      <alignment vertical="center"/>
    </xf>
    <xf numFmtId="0" fontId="39" fillId="0" borderId="34" xfId="0" applyFont="1" applyBorder="1" applyAlignment="1">
      <alignment vertical="center"/>
    </xf>
    <xf numFmtId="0" fontId="39" fillId="0" borderId="55" xfId="0" applyFont="1" applyBorder="1" applyAlignment="1">
      <alignment vertical="center"/>
    </xf>
    <xf numFmtId="0" fontId="39" fillId="0" borderId="64" xfId="0" applyFont="1" applyBorder="1" applyAlignment="1">
      <alignment vertical="center"/>
    </xf>
    <xf numFmtId="0" fontId="39" fillId="0" borderId="65" xfId="0" applyFont="1" applyBorder="1" applyAlignment="1">
      <alignment vertical="center"/>
    </xf>
    <xf numFmtId="0" fontId="39" fillId="0" borderId="59" xfId="0" applyFont="1" applyBorder="1" applyAlignment="1">
      <alignment vertical="center" wrapText="1"/>
    </xf>
    <xf numFmtId="0" fontId="39" fillId="0" borderId="1" xfId="0" applyFont="1" applyBorder="1" applyAlignment="1">
      <alignment vertical="center"/>
    </xf>
    <xf numFmtId="0" fontId="39" fillId="0" borderId="60" xfId="0" applyFont="1" applyBorder="1" applyAlignment="1">
      <alignment vertical="center"/>
    </xf>
    <xf numFmtId="0" fontId="39" fillId="0" borderId="3" xfId="0" applyFont="1" applyBorder="1" applyAlignment="1">
      <alignment vertical="center"/>
    </xf>
    <xf numFmtId="0" fontId="39" fillId="0" borderId="87" xfId="0" applyFont="1" applyBorder="1" applyAlignment="1">
      <alignment vertical="center"/>
    </xf>
    <xf numFmtId="0" fontId="39" fillId="0" borderId="88" xfId="0" applyFont="1" applyBorder="1" applyAlignment="1">
      <alignment vertical="center"/>
    </xf>
    <xf numFmtId="0" fontId="37"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9" fillId="0" borderId="68" xfId="0" applyFont="1" applyBorder="1" applyAlignment="1">
      <alignment vertical="center"/>
    </xf>
    <xf numFmtId="0" fontId="39" fillId="0" borderId="69" xfId="0" applyFont="1" applyBorder="1" applyAlignment="1">
      <alignment vertical="center"/>
    </xf>
    <xf numFmtId="0" fontId="39" fillId="0" borderId="79" xfId="0" applyFont="1" applyBorder="1" applyAlignment="1">
      <alignment vertical="center"/>
    </xf>
    <xf numFmtId="0" fontId="39" fillId="0" borderId="92" xfId="0" applyFont="1" applyBorder="1" applyAlignment="1">
      <alignment vertical="center"/>
    </xf>
    <xf numFmtId="0" fontId="38" fillId="0" borderId="0" xfId="0" applyFont="1" applyAlignment="1">
      <alignment horizontal="center" vertical="center"/>
    </xf>
    <xf numFmtId="0" fontId="39" fillId="0" borderId="1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1" xfId="0" applyFont="1" applyBorder="1" applyAlignment="1">
      <alignment horizontal="center" vertical="center"/>
    </xf>
    <xf numFmtId="0" fontId="39" fillId="0" borderId="15" xfId="0" applyFont="1" applyBorder="1" applyAlignment="1">
      <alignment horizontal="center" vertical="center"/>
    </xf>
    <xf numFmtId="0" fontId="39" fillId="0" borderId="19" xfId="0" applyFont="1" applyBorder="1" applyAlignment="1">
      <alignment vertical="center"/>
    </xf>
    <xf numFmtId="0" fontId="39" fillId="0" borderId="20" xfId="0" applyFont="1" applyBorder="1" applyAlignment="1">
      <alignment vertical="center"/>
    </xf>
    <xf numFmtId="0" fontId="39" fillId="0" borderId="21" xfId="0" applyFont="1" applyBorder="1" applyAlignment="1">
      <alignment vertical="center"/>
    </xf>
    <xf numFmtId="0" fontId="39" fillId="0" borderId="28" xfId="0" applyFont="1" applyBorder="1" applyAlignment="1">
      <alignment vertical="center"/>
    </xf>
    <xf numFmtId="0" fontId="39" fillId="0" borderId="29" xfId="0" applyFont="1" applyBorder="1" applyAlignment="1">
      <alignment vertical="center"/>
    </xf>
    <xf numFmtId="0" fontId="39" fillId="0" borderId="68" xfId="0" applyFont="1" applyBorder="1" applyAlignment="1">
      <alignment vertical="center" wrapText="1"/>
    </xf>
    <xf numFmtId="0" fontId="39" fillId="0" borderId="70" xfId="0" applyFont="1" applyBorder="1" applyAlignment="1">
      <alignment vertical="center"/>
    </xf>
    <xf numFmtId="0" fontId="39" fillId="0" borderId="72" xfId="0" applyFont="1" applyBorder="1" applyAlignment="1">
      <alignment vertical="center"/>
    </xf>
    <xf numFmtId="0" fontId="39" fillId="0" borderId="73" xfId="0" applyFont="1" applyBorder="1" applyAlignment="1">
      <alignment vertical="center"/>
    </xf>
    <xf numFmtId="0" fontId="39" fillId="0" borderId="19" xfId="0" applyFont="1" applyBorder="1" applyAlignment="1">
      <alignment vertical="center" wrapText="1"/>
    </xf>
    <xf numFmtId="0" fontId="50" fillId="0" borderId="3" xfId="0" applyFont="1" applyBorder="1" applyAlignment="1">
      <alignment vertical="top" wrapText="1"/>
    </xf>
    <xf numFmtId="0" fontId="50" fillId="0" borderId="3" xfId="0" applyFont="1" applyBorder="1" applyAlignment="1">
      <alignment vertical="center"/>
    </xf>
    <xf numFmtId="0" fontId="36"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29" fillId="0" borderId="0" xfId="1" applyFont="1" applyAlignment="1">
      <alignment horizontal="left" vertical="top"/>
    </xf>
    <xf numFmtId="4" fontId="28" fillId="0" borderId="3" xfId="1" applyNumberFormat="1" applyFont="1" applyBorder="1" applyAlignment="1">
      <alignment horizontal="center" vertical="center" wrapText="1"/>
    </xf>
    <xf numFmtId="0" fontId="28" fillId="0" borderId="3" xfId="1" applyFont="1" applyBorder="1" applyAlignment="1">
      <alignment horizontal="left" vertical="top"/>
    </xf>
    <xf numFmtId="0" fontId="21" fillId="0" borderId="3" xfId="1" applyFont="1" applyBorder="1" applyAlignment="1">
      <alignment horizontal="left" vertical="top"/>
    </xf>
    <xf numFmtId="0" fontId="28" fillId="3" borderId="3" xfId="1" applyFont="1" applyFill="1" applyBorder="1" applyAlignment="1">
      <alignment horizontal="left" vertical="top"/>
    </xf>
    <xf numFmtId="0" fontId="21" fillId="3" borderId="3" xfId="1" applyFont="1" applyFill="1" applyBorder="1" applyAlignment="1">
      <alignment horizontal="left" vertical="top"/>
    </xf>
    <xf numFmtId="4" fontId="28" fillId="0" borderId="8" xfId="1" applyNumberFormat="1" applyFont="1" applyBorder="1" applyAlignment="1">
      <alignment horizontal="center" vertical="center" wrapText="1"/>
    </xf>
    <xf numFmtId="4" fontId="28" fillId="0" borderId="7" xfId="1" applyNumberFormat="1" applyFont="1" applyBorder="1" applyAlignment="1">
      <alignment horizontal="center" vertical="center" wrapText="1"/>
    </xf>
    <xf numFmtId="0" fontId="28" fillId="0" borderId="8" xfId="1" applyFont="1" applyBorder="1" applyAlignment="1">
      <alignment horizontal="center" vertical="center" wrapText="1"/>
    </xf>
    <xf numFmtId="0" fontId="28" fillId="0" borderId="7" xfId="1" applyFont="1" applyBorder="1" applyAlignment="1">
      <alignment horizontal="center" vertical="center" wrapText="1"/>
    </xf>
    <xf numFmtId="49" fontId="28" fillId="0" borderId="8" xfId="1" applyNumberFormat="1" applyFont="1" applyBorder="1" applyAlignment="1">
      <alignment vertical="center"/>
    </xf>
    <xf numFmtId="49" fontId="28" fillId="0" borderId="7" xfId="1" applyNumberFormat="1" applyFont="1" applyBorder="1" applyAlignment="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6" fillId="0" borderId="6" xfId="5" applyFont="1" applyBorder="1" applyAlignment="1" applyProtection="1">
      <alignment horizontal="center" vertical="top"/>
    </xf>
    <xf numFmtId="9" fontId="36" fillId="0" borderId="0" xfId="5" applyFont="1" applyBorder="1" applyAlignment="1" applyProtection="1">
      <alignment horizontal="center" vertical="top"/>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4" xfId="0" applyNumberFormat="1" applyFont="1" applyBorder="1" applyAlignment="1">
      <alignment horizontal="left" vertical="top" wrapText="1"/>
    </xf>
    <xf numFmtId="3" fontId="14" fillId="0" borderId="2" xfId="0" applyNumberFormat="1" applyFont="1" applyBorder="1" applyAlignment="1">
      <alignment horizontal="left" vertical="top" wrapText="1"/>
    </xf>
    <xf numFmtId="3" fontId="14" fillId="0" borderId="5" xfId="0" applyNumberFormat="1" applyFont="1" applyBorder="1" applyAlignment="1">
      <alignment horizontal="left" vertical="top" wrapText="1"/>
    </xf>
    <xf numFmtId="0" fontId="29" fillId="3" borderId="0" xfId="0" applyFont="1" applyFill="1" applyAlignment="1">
      <alignment horizontal="left" vertical="center" wrapText="1"/>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8" fillId="0" borderId="8" xfId="0" applyNumberFormat="1" applyFont="1" applyBorder="1" applyAlignment="1">
      <alignment horizontal="left" vertical="center" wrapText="1"/>
    </xf>
    <xf numFmtId="4" fontId="18" fillId="0" borderId="7" xfId="0" applyNumberFormat="1" applyFont="1" applyBorder="1" applyAlignment="1">
      <alignment horizontal="left" vertical="center" wrapText="1"/>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
  <sheetViews>
    <sheetView zoomScale="120" zoomScaleNormal="120" workbookViewId="0">
      <selection activeCell="J47" sqref="J47"/>
    </sheetView>
  </sheetViews>
  <sheetFormatPr defaultColWidth="8.85546875" defaultRowHeight="12" x14ac:dyDescent="0.2"/>
  <cols>
    <col min="1" max="1" width="33.28515625" style="149" customWidth="1"/>
    <col min="2" max="2" width="26" style="149" customWidth="1"/>
    <col min="3" max="3" width="14.85546875" style="149" customWidth="1"/>
    <col min="4" max="4" width="13.140625" style="149" customWidth="1"/>
    <col min="5" max="16384" width="8.85546875" style="149"/>
  </cols>
  <sheetData>
    <row r="1" spans="1:8" x14ac:dyDescent="0.2">
      <c r="A1" s="453" t="s">
        <v>185</v>
      </c>
      <c r="B1" s="453"/>
      <c r="C1" s="453"/>
      <c r="D1" s="453"/>
      <c r="E1" s="453"/>
      <c r="F1" s="453"/>
    </row>
    <row r="2" spans="1:8" ht="12.75" thickBot="1" x14ac:dyDescent="0.25"/>
    <row r="3" spans="1:8" x14ac:dyDescent="0.2">
      <c r="A3" s="150" t="s">
        <v>362</v>
      </c>
    </row>
    <row r="4" spans="1:8" ht="28.9" customHeight="1" x14ac:dyDescent="0.2">
      <c r="A4" s="454" t="s">
        <v>574</v>
      </c>
      <c r="B4" s="454"/>
      <c r="C4" s="454"/>
      <c r="D4" s="151"/>
      <c r="E4" s="152"/>
      <c r="F4" s="152"/>
    </row>
    <row r="5" spans="1:8" ht="38.25" customHeight="1" x14ac:dyDescent="0.2">
      <c r="A5" s="455" t="s">
        <v>543</v>
      </c>
      <c r="B5" s="455"/>
      <c r="C5" s="455"/>
      <c r="D5" s="455"/>
      <c r="E5" s="455"/>
      <c r="F5" s="455"/>
      <c r="G5" s="455"/>
    </row>
    <row r="6" spans="1:8" ht="18" customHeight="1" x14ac:dyDescent="0.2">
      <c r="A6" s="455" t="s">
        <v>544</v>
      </c>
      <c r="B6" s="455"/>
      <c r="C6" s="455"/>
      <c r="D6" s="455"/>
      <c r="E6" s="455"/>
      <c r="F6" s="455"/>
      <c r="G6" s="455"/>
    </row>
    <row r="7" spans="1:8" ht="15" customHeight="1" x14ac:dyDescent="0.2">
      <c r="A7" s="455" t="s">
        <v>559</v>
      </c>
      <c r="B7" s="455"/>
      <c r="C7" s="455"/>
      <c r="D7" s="455"/>
      <c r="E7" s="455"/>
      <c r="F7" s="455"/>
      <c r="G7" s="455"/>
    </row>
    <row r="8" spans="1:8" ht="19.149999999999999" customHeight="1" x14ac:dyDescent="0.2">
      <c r="A8" s="153"/>
      <c r="B8" s="153"/>
      <c r="C8" s="153"/>
      <c r="D8" s="154"/>
      <c r="E8" s="154"/>
      <c r="F8" s="154"/>
      <c r="G8" s="155"/>
      <c r="H8" s="155"/>
    </row>
    <row r="9" spans="1:8" ht="24.6" customHeight="1" x14ac:dyDescent="0.2">
      <c r="A9" s="268" t="s">
        <v>182</v>
      </c>
      <c r="B9" s="456" t="s">
        <v>575</v>
      </c>
      <c r="C9" s="456"/>
      <c r="D9" s="456"/>
      <c r="E9" s="456"/>
      <c r="F9" s="456"/>
      <c r="G9" s="456"/>
      <c r="H9" s="151"/>
    </row>
    <row r="10" spans="1:8" x14ac:dyDescent="0.2">
      <c r="A10" s="226"/>
      <c r="B10" s="157"/>
      <c r="C10" s="156"/>
      <c r="D10" s="156"/>
      <c r="E10" s="156"/>
      <c r="F10" s="156"/>
      <c r="G10" s="156"/>
      <c r="H10" s="156"/>
    </row>
    <row r="11" spans="1:8" ht="39" customHeight="1" x14ac:dyDescent="0.2">
      <c r="A11" s="268" t="s">
        <v>183</v>
      </c>
      <c r="B11" s="456"/>
      <c r="C11" s="456"/>
      <c r="D11" s="456"/>
      <c r="E11" s="456"/>
      <c r="F11" s="456"/>
      <c r="G11" s="456"/>
      <c r="H11" s="151"/>
    </row>
    <row r="12" spans="1:8" x14ac:dyDescent="0.2">
      <c r="A12" s="227"/>
      <c r="B12" s="157"/>
      <c r="C12" s="156"/>
      <c r="D12" s="156"/>
      <c r="E12" s="156"/>
      <c r="F12" s="156"/>
      <c r="G12" s="156"/>
      <c r="H12" s="156"/>
    </row>
    <row r="13" spans="1:8" ht="22.9" customHeight="1" x14ac:dyDescent="0.2">
      <c r="A13" s="268" t="s">
        <v>164</v>
      </c>
      <c r="B13" s="270"/>
      <c r="C13" s="156"/>
      <c r="D13" s="156"/>
      <c r="E13" s="156"/>
      <c r="F13" s="156"/>
      <c r="G13" s="156"/>
      <c r="H13" s="156"/>
    </row>
    <row r="14" spans="1:8" x14ac:dyDescent="0.2">
      <c r="A14" s="227"/>
      <c r="B14" s="157"/>
      <c r="C14" s="156"/>
      <c r="D14" s="156"/>
      <c r="E14" s="156"/>
      <c r="F14" s="156"/>
      <c r="G14" s="156"/>
      <c r="H14" s="156"/>
    </row>
    <row r="15" spans="1:8" ht="22.15" customHeight="1" x14ac:dyDescent="0.2">
      <c r="A15" s="268" t="s">
        <v>184</v>
      </c>
      <c r="B15" s="271">
        <v>5</v>
      </c>
      <c r="C15" s="156"/>
      <c r="D15" s="156"/>
      <c r="E15" s="156"/>
      <c r="F15" s="156"/>
      <c r="G15" s="156"/>
      <c r="H15" s="156"/>
    </row>
    <row r="16" spans="1:8" x14ac:dyDescent="0.2">
      <c r="B16" s="158"/>
      <c r="C16" s="158"/>
      <c r="D16" s="159"/>
      <c r="E16" s="159"/>
      <c r="F16" s="159"/>
      <c r="G16" s="159"/>
      <c r="H16" s="155"/>
    </row>
    <row r="17" spans="1:12" ht="33.6" customHeight="1" x14ac:dyDescent="0.2">
      <c r="A17" s="268" t="s">
        <v>397</v>
      </c>
      <c r="B17" s="269">
        <v>2023</v>
      </c>
      <c r="C17" s="457" t="s">
        <v>409</v>
      </c>
      <c r="D17" s="457"/>
      <c r="E17" s="457"/>
      <c r="F17" s="457"/>
      <c r="G17" s="457"/>
      <c r="H17" s="155"/>
    </row>
    <row r="18" spans="1:12" ht="44.45" customHeight="1" x14ac:dyDescent="0.2">
      <c r="A18" s="265" t="s">
        <v>165</v>
      </c>
      <c r="B18" s="266"/>
      <c r="C18" s="457" t="s">
        <v>407</v>
      </c>
      <c r="D18" s="457"/>
      <c r="E18" s="457"/>
      <c r="F18" s="457"/>
      <c r="G18" s="457"/>
      <c r="H18" s="267"/>
      <c r="I18" s="267"/>
      <c r="J18" s="267"/>
      <c r="K18" s="267"/>
      <c r="L18" s="267"/>
    </row>
    <row r="19" spans="1:12" ht="55.15" customHeight="1" x14ac:dyDescent="0.2">
      <c r="A19" s="265" t="s">
        <v>166</v>
      </c>
      <c r="B19" s="270"/>
      <c r="C19" s="457" t="s">
        <v>410</v>
      </c>
      <c r="D19" s="457"/>
      <c r="E19" s="457"/>
      <c r="F19" s="457"/>
      <c r="G19" s="457"/>
      <c r="H19" s="267"/>
      <c r="I19" s="267"/>
      <c r="J19" s="267"/>
      <c r="K19" s="267"/>
      <c r="L19" s="267"/>
    </row>
    <row r="21" spans="1:12" s="160" customFormat="1" x14ac:dyDescent="0.2"/>
    <row r="22" spans="1:12" x14ac:dyDescent="0.2">
      <c r="A22" s="160"/>
    </row>
    <row r="23" spans="1:12" x14ac:dyDescent="0.2">
      <c r="A23" s="160"/>
    </row>
    <row r="24" spans="1:12" x14ac:dyDescent="0.2">
      <c r="A24" s="160"/>
    </row>
    <row r="25" spans="1:12" x14ac:dyDescent="0.2">
      <c r="A25" s="160"/>
    </row>
    <row r="29" spans="1:12" s="188" customFormat="1" ht="26.45" customHeight="1" x14ac:dyDescent="0.2">
      <c r="A29" s="189" t="s">
        <v>356</v>
      </c>
      <c r="B29" s="452" t="s">
        <v>357</v>
      </c>
      <c r="C29" s="452"/>
      <c r="D29" s="452"/>
      <c r="E29" s="452"/>
      <c r="F29" s="452"/>
      <c r="G29" s="452"/>
      <c r="H29" s="452"/>
      <c r="I29" s="452"/>
    </row>
    <row r="30" spans="1:12" s="188" customFormat="1" ht="15" customHeight="1" x14ac:dyDescent="0.2">
      <c r="A30" s="189" t="s">
        <v>350</v>
      </c>
      <c r="B30" s="452" t="s">
        <v>398</v>
      </c>
      <c r="C30" s="452"/>
      <c r="D30" s="452"/>
      <c r="E30" s="452"/>
      <c r="F30" s="452"/>
      <c r="G30" s="452"/>
      <c r="H30" s="452"/>
      <c r="I30" s="452"/>
    </row>
    <row r="31" spans="1:12" s="188" customFormat="1" ht="58.9" customHeight="1" x14ac:dyDescent="0.2">
      <c r="A31" s="189" t="s">
        <v>351</v>
      </c>
      <c r="B31" s="452" t="s">
        <v>406</v>
      </c>
      <c r="C31" s="452"/>
      <c r="D31" s="452"/>
      <c r="E31" s="452"/>
      <c r="F31" s="452"/>
      <c r="G31" s="452"/>
      <c r="H31" s="452"/>
      <c r="I31" s="452"/>
    </row>
    <row r="32" spans="1:12" ht="32.450000000000003" hidden="1" customHeight="1" x14ac:dyDescent="0.2">
      <c r="A32" s="189" t="s">
        <v>352</v>
      </c>
      <c r="B32" s="452" t="s">
        <v>381</v>
      </c>
      <c r="C32" s="452"/>
      <c r="D32" s="452"/>
      <c r="E32" s="452"/>
      <c r="F32" s="452"/>
      <c r="G32" s="452"/>
      <c r="H32" s="452"/>
      <c r="I32" s="452"/>
    </row>
    <row r="33" spans="1:9" ht="48" customHeight="1" x14ac:dyDescent="0.2">
      <c r="A33" s="190" t="s">
        <v>392</v>
      </c>
      <c r="B33" s="452" t="s">
        <v>354</v>
      </c>
      <c r="C33" s="452"/>
      <c r="D33" s="452"/>
      <c r="E33" s="452"/>
      <c r="F33" s="452"/>
      <c r="G33" s="452"/>
      <c r="H33" s="452"/>
      <c r="I33" s="452"/>
    </row>
    <row r="34" spans="1:9" x14ac:dyDescent="0.2">
      <c r="A34" s="190" t="s">
        <v>393</v>
      </c>
      <c r="B34" s="452" t="s">
        <v>355</v>
      </c>
      <c r="C34" s="452"/>
      <c r="D34" s="452"/>
      <c r="E34" s="452"/>
      <c r="F34" s="452"/>
      <c r="G34" s="452"/>
      <c r="H34" s="452"/>
      <c r="I34" s="452"/>
    </row>
    <row r="35" spans="1:9" ht="32.450000000000003" customHeight="1" x14ac:dyDescent="0.2">
      <c r="A35" s="190" t="s">
        <v>394</v>
      </c>
      <c r="B35" s="452" t="s">
        <v>359</v>
      </c>
      <c r="C35" s="452"/>
      <c r="D35" s="452"/>
      <c r="E35" s="452"/>
      <c r="F35" s="452"/>
      <c r="G35" s="452"/>
      <c r="H35" s="452"/>
      <c r="I35" s="452"/>
    </row>
    <row r="36" spans="1:9" ht="21.6" customHeight="1" x14ac:dyDescent="0.2">
      <c r="A36" s="190" t="s">
        <v>395</v>
      </c>
      <c r="B36" s="452" t="s">
        <v>358</v>
      </c>
      <c r="C36" s="452"/>
      <c r="D36" s="452"/>
      <c r="E36" s="452"/>
      <c r="F36" s="452"/>
      <c r="G36" s="452"/>
      <c r="H36" s="452"/>
      <c r="I36" s="452"/>
    </row>
    <row r="37" spans="1:9" ht="21.6" customHeight="1" x14ac:dyDescent="0.2">
      <c r="A37" s="190" t="s">
        <v>382</v>
      </c>
      <c r="B37" s="452" t="s">
        <v>383</v>
      </c>
      <c r="C37" s="452"/>
      <c r="D37" s="452"/>
      <c r="E37" s="452"/>
      <c r="F37" s="452"/>
      <c r="G37" s="452"/>
      <c r="H37" s="452"/>
      <c r="I37" s="452"/>
    </row>
    <row r="38" spans="1:9" ht="28.9" customHeight="1" x14ac:dyDescent="0.2">
      <c r="A38" s="190" t="s">
        <v>360</v>
      </c>
      <c r="B38" s="452" t="s">
        <v>408</v>
      </c>
      <c r="C38" s="452"/>
      <c r="D38" s="452"/>
      <c r="E38" s="452"/>
      <c r="F38" s="452"/>
      <c r="G38" s="452"/>
      <c r="H38" s="452"/>
      <c r="I38" s="452"/>
    </row>
    <row r="39" spans="1:9" x14ac:dyDescent="0.2">
      <c r="A39" s="190" t="s">
        <v>384</v>
      </c>
      <c r="B39" s="452" t="s">
        <v>353</v>
      </c>
      <c r="C39" s="452"/>
      <c r="D39" s="452"/>
      <c r="E39" s="452"/>
      <c r="F39" s="452"/>
      <c r="G39" s="452"/>
      <c r="H39" s="452"/>
      <c r="I39" s="452"/>
    </row>
  </sheetData>
  <mergeCells count="21">
    <mergeCell ref="B29:I29"/>
    <mergeCell ref="B30:I30"/>
    <mergeCell ref="B31:I31"/>
    <mergeCell ref="B32:I32"/>
    <mergeCell ref="A1:F1"/>
    <mergeCell ref="A4:C4"/>
    <mergeCell ref="A5:G5"/>
    <mergeCell ref="A6:G6"/>
    <mergeCell ref="A7:G7"/>
    <mergeCell ref="B9:G9"/>
    <mergeCell ref="B11:G11"/>
    <mergeCell ref="C18:G18"/>
    <mergeCell ref="C17:G17"/>
    <mergeCell ref="C19:G19"/>
    <mergeCell ref="B39:I39"/>
    <mergeCell ref="B38:I38"/>
    <mergeCell ref="B33:I33"/>
    <mergeCell ref="B34:I34"/>
    <mergeCell ref="B35:I35"/>
    <mergeCell ref="B36:I36"/>
    <mergeCell ref="B37:I37"/>
  </mergeCells>
  <hyperlinks>
    <hyperlink ref="A31"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workbookViewId="0">
      <selection activeCell="F24" sqref="F24"/>
    </sheetView>
  </sheetViews>
  <sheetFormatPr defaultColWidth="9.140625" defaultRowHeight="12" x14ac:dyDescent="0.2"/>
  <cols>
    <col min="1" max="1" width="46.7109375" style="149" customWidth="1"/>
    <col min="2" max="2" width="18.5703125" style="171" customWidth="1"/>
    <col min="3" max="3" width="21.28515625" style="171" customWidth="1"/>
    <col min="4" max="4" width="2.85546875" style="217" hidden="1" customWidth="1"/>
    <col min="5" max="5" width="3.5703125" style="217" hidden="1" customWidth="1"/>
    <col min="6" max="6" width="75.42578125" style="149" customWidth="1"/>
    <col min="7" max="16384" width="9.140625" style="149"/>
  </cols>
  <sheetData>
    <row r="1" spans="1:5" x14ac:dyDescent="0.2">
      <c r="A1" s="178" t="s">
        <v>214</v>
      </c>
    </row>
    <row r="2" spans="1:5" x14ac:dyDescent="0.2">
      <c r="A2" s="179"/>
    </row>
    <row r="3" spans="1:5" x14ac:dyDescent="0.2">
      <c r="A3" s="466" t="s">
        <v>385</v>
      </c>
      <c r="B3" s="466"/>
      <c r="C3" s="466"/>
    </row>
    <row r="4" spans="1:5" x14ac:dyDescent="0.2">
      <c r="A4" s="179"/>
    </row>
    <row r="6" spans="1:5" x14ac:dyDescent="0.2">
      <c r="A6" s="467" t="s">
        <v>215</v>
      </c>
      <c r="B6" s="467"/>
      <c r="C6" s="467"/>
    </row>
    <row r="7" spans="1:5" x14ac:dyDescent="0.2">
      <c r="A7" s="149" t="s">
        <v>216</v>
      </c>
    </row>
    <row r="8" spans="1:5" ht="25.15" customHeight="1" x14ac:dyDescent="0.2">
      <c r="A8" s="468" t="s">
        <v>386</v>
      </c>
      <c r="B8" s="468"/>
      <c r="C8" s="468"/>
    </row>
    <row r="9" spans="1:5" ht="25.15" customHeight="1" x14ac:dyDescent="0.2">
      <c r="A9" s="225"/>
      <c r="B9" s="225"/>
      <c r="C9" s="225"/>
    </row>
    <row r="10" spans="1:5" ht="25.15" customHeight="1" x14ac:dyDescent="0.2">
      <c r="A10" s="225"/>
      <c r="B10" s="225"/>
      <c r="C10" s="225"/>
    </row>
    <row r="11" spans="1:5" x14ac:dyDescent="0.2">
      <c r="A11" s="180"/>
      <c r="B11" s="228">
        <f>C11-1</f>
        <v>2021</v>
      </c>
      <c r="C11" s="228">
        <f>'1-Date proiect'!B17-1</f>
        <v>2022</v>
      </c>
    </row>
    <row r="12" spans="1:5" ht="15.75" customHeight="1" x14ac:dyDescent="0.2">
      <c r="A12" s="462" t="s">
        <v>217</v>
      </c>
      <c r="B12" s="463"/>
      <c r="C12" s="464"/>
    </row>
    <row r="13" spans="1:5" s="161" customFormat="1" x14ac:dyDescent="0.2">
      <c r="A13" s="469" t="s">
        <v>218</v>
      </c>
      <c r="B13" s="470"/>
      <c r="C13" s="471"/>
      <c r="D13" s="239"/>
      <c r="E13" s="239"/>
    </row>
    <row r="14" spans="1:5" x14ac:dyDescent="0.2">
      <c r="A14" s="162" t="s">
        <v>219</v>
      </c>
      <c r="B14" s="191"/>
      <c r="C14" s="191"/>
    </row>
    <row r="15" spans="1:5" ht="16.5" customHeight="1" x14ac:dyDescent="0.2">
      <c r="A15" s="162" t="s">
        <v>220</v>
      </c>
      <c r="B15" s="191"/>
      <c r="C15" s="191"/>
    </row>
    <row r="16" spans="1:5" x14ac:dyDescent="0.2">
      <c r="A16" s="162" t="s">
        <v>221</v>
      </c>
      <c r="B16" s="191"/>
      <c r="C16" s="191"/>
    </row>
    <row r="17" spans="1:5" x14ac:dyDescent="0.2">
      <c r="A17" s="162" t="s">
        <v>222</v>
      </c>
      <c r="B17" s="191"/>
      <c r="C17" s="191"/>
    </row>
    <row r="18" spans="1:5" ht="24" x14ac:dyDescent="0.2">
      <c r="A18" s="162" t="s">
        <v>223</v>
      </c>
      <c r="B18" s="191"/>
      <c r="C18" s="191"/>
    </row>
    <row r="19" spans="1:5" x14ac:dyDescent="0.2">
      <c r="A19" s="162" t="s">
        <v>224</v>
      </c>
      <c r="B19" s="191"/>
      <c r="C19" s="191"/>
    </row>
    <row r="20" spans="1:5" ht="24" x14ac:dyDescent="0.2">
      <c r="A20" s="162" t="s">
        <v>225</v>
      </c>
      <c r="B20" s="191"/>
      <c r="C20" s="191"/>
    </row>
    <row r="21" spans="1:5" ht="36" x14ac:dyDescent="0.2">
      <c r="A21" s="162" t="s">
        <v>226</v>
      </c>
      <c r="B21" s="191"/>
      <c r="C21" s="191"/>
    </row>
    <row r="22" spans="1:5" x14ac:dyDescent="0.2">
      <c r="A22" s="163" t="s">
        <v>227</v>
      </c>
      <c r="B22" s="164">
        <f t="shared" ref="B22:C22" si="0">SUM(B14:B18,B20)</f>
        <v>0</v>
      </c>
      <c r="C22" s="164">
        <f t="shared" si="0"/>
        <v>0</v>
      </c>
    </row>
    <row r="23" spans="1:5" s="161" customFormat="1" x14ac:dyDescent="0.2">
      <c r="A23" s="459" t="s">
        <v>228</v>
      </c>
      <c r="B23" s="460"/>
      <c r="C23" s="461"/>
      <c r="D23" s="239"/>
      <c r="E23" s="239"/>
    </row>
    <row r="24" spans="1:5" x14ac:dyDescent="0.2">
      <c r="A24" s="162" t="s">
        <v>229</v>
      </c>
      <c r="B24" s="191"/>
      <c r="C24" s="191"/>
    </row>
    <row r="25" spans="1:5" ht="24" x14ac:dyDescent="0.2">
      <c r="A25" s="162" t="s">
        <v>230</v>
      </c>
      <c r="B25" s="165">
        <f t="shared" ref="B25:C25" si="1">B26+B29+B31+B33</f>
        <v>0</v>
      </c>
      <c r="C25" s="165">
        <f t="shared" si="1"/>
        <v>0</v>
      </c>
    </row>
    <row r="26" spans="1:5" ht="24" x14ac:dyDescent="0.2">
      <c r="A26" s="162" t="s">
        <v>231</v>
      </c>
      <c r="B26" s="191"/>
      <c r="C26" s="191"/>
    </row>
    <row r="27" spans="1:5" x14ac:dyDescent="0.2">
      <c r="A27" s="162" t="s">
        <v>232</v>
      </c>
      <c r="B27" s="191"/>
      <c r="C27" s="191"/>
    </row>
    <row r="28" spans="1:5" x14ac:dyDescent="0.2">
      <c r="A28" s="162" t="s">
        <v>233</v>
      </c>
      <c r="B28" s="191"/>
      <c r="C28" s="191"/>
    </row>
    <row r="29" spans="1:5" s="161" customFormat="1" x14ac:dyDescent="0.2">
      <c r="A29" s="162" t="s">
        <v>234</v>
      </c>
      <c r="B29" s="191"/>
      <c r="C29" s="191"/>
      <c r="D29" s="239"/>
      <c r="E29" s="239"/>
    </row>
    <row r="30" spans="1:5" x14ac:dyDescent="0.2">
      <c r="A30" s="162" t="s">
        <v>235</v>
      </c>
      <c r="B30" s="191"/>
      <c r="C30" s="191"/>
    </row>
    <row r="31" spans="1:5" ht="24" x14ac:dyDescent="0.2">
      <c r="A31" s="162" t="s">
        <v>236</v>
      </c>
      <c r="B31" s="191"/>
      <c r="C31" s="191"/>
    </row>
    <row r="32" spans="1:5" ht="24" x14ac:dyDescent="0.2">
      <c r="A32" s="162" t="s">
        <v>237</v>
      </c>
      <c r="B32" s="191"/>
      <c r="C32" s="191"/>
    </row>
    <row r="33" spans="1:5" x14ac:dyDescent="0.2">
      <c r="A33" s="162" t="s">
        <v>238</v>
      </c>
      <c r="B33" s="191"/>
      <c r="C33" s="191"/>
    </row>
    <row r="34" spans="1:5" x14ac:dyDescent="0.2">
      <c r="A34" s="162" t="s">
        <v>239</v>
      </c>
      <c r="B34" s="191"/>
      <c r="C34" s="191"/>
    </row>
    <row r="35" spans="1:5" x14ac:dyDescent="0.2">
      <c r="A35" s="162" t="s">
        <v>240</v>
      </c>
      <c r="B35" s="165">
        <f t="shared" ref="B35:C35" si="2">B36+B37+B39</f>
        <v>0</v>
      </c>
      <c r="C35" s="165">
        <f t="shared" si="2"/>
        <v>0</v>
      </c>
    </row>
    <row r="36" spans="1:5" x14ac:dyDescent="0.2">
      <c r="A36" s="162" t="s">
        <v>241</v>
      </c>
      <c r="B36" s="191"/>
      <c r="C36" s="191"/>
    </row>
    <row r="37" spans="1:5" ht="24" x14ac:dyDescent="0.2">
      <c r="A37" s="162" t="s">
        <v>242</v>
      </c>
      <c r="B37" s="191"/>
      <c r="C37" s="191"/>
    </row>
    <row r="38" spans="1:5" x14ac:dyDescent="0.2">
      <c r="A38" s="162" t="s">
        <v>243</v>
      </c>
      <c r="B38" s="191"/>
      <c r="C38" s="191"/>
    </row>
    <row r="39" spans="1:5" x14ac:dyDescent="0.2">
      <c r="A39" s="162" t="s">
        <v>244</v>
      </c>
      <c r="B39" s="191"/>
      <c r="C39" s="191"/>
    </row>
    <row r="40" spans="1:5" x14ac:dyDescent="0.2">
      <c r="A40" s="162" t="s">
        <v>245</v>
      </c>
      <c r="B40" s="191"/>
      <c r="C40" s="191"/>
    </row>
    <row r="41" spans="1:5" x14ac:dyDescent="0.2">
      <c r="A41" s="166" t="s">
        <v>243</v>
      </c>
      <c r="B41" s="191"/>
      <c r="C41" s="191"/>
    </row>
    <row r="42" spans="1:5" ht="24" x14ac:dyDescent="0.2">
      <c r="A42" s="162" t="s">
        <v>246</v>
      </c>
      <c r="B42" s="191"/>
      <c r="C42" s="191"/>
    </row>
    <row r="43" spans="1:5" ht="24" x14ac:dyDescent="0.2">
      <c r="A43" s="166" t="s">
        <v>247</v>
      </c>
      <c r="B43" s="191"/>
      <c r="C43" s="191"/>
    </row>
    <row r="44" spans="1:5" x14ac:dyDescent="0.2">
      <c r="A44" s="162" t="s">
        <v>248</v>
      </c>
      <c r="B44" s="191"/>
      <c r="C44" s="191"/>
    </row>
    <row r="45" spans="1:5" s="161" customFormat="1" x14ac:dyDescent="0.2">
      <c r="A45" s="163" t="s">
        <v>249</v>
      </c>
      <c r="B45" s="164">
        <f t="shared" ref="B45:C45" si="3">B24+B25+B34+B35+B42+B44</f>
        <v>0</v>
      </c>
      <c r="C45" s="164">
        <f t="shared" si="3"/>
        <v>0</v>
      </c>
      <c r="D45" s="239"/>
      <c r="E45" s="239"/>
    </row>
    <row r="46" spans="1:5" s="161" customFormat="1" x14ac:dyDescent="0.2">
      <c r="A46" s="163" t="s">
        <v>250</v>
      </c>
      <c r="B46" s="164">
        <f>B22+B45</f>
        <v>0</v>
      </c>
      <c r="C46" s="164">
        <f>C22+C45</f>
        <v>0</v>
      </c>
      <c r="D46" s="239"/>
      <c r="E46" s="239"/>
    </row>
    <row r="47" spans="1:5" s="161" customFormat="1" x14ac:dyDescent="0.2">
      <c r="A47" s="231"/>
      <c r="B47" s="232"/>
      <c r="C47" s="233"/>
      <c r="D47" s="239"/>
      <c r="E47" s="239"/>
    </row>
    <row r="48" spans="1:5" s="161" customFormat="1" x14ac:dyDescent="0.2">
      <c r="A48" s="231"/>
      <c r="B48" s="232"/>
      <c r="C48" s="233"/>
      <c r="D48" s="239"/>
      <c r="E48" s="239"/>
    </row>
    <row r="49" spans="1:5" s="161" customFormat="1" ht="31.5" customHeight="1" x14ac:dyDescent="0.2">
      <c r="A49" s="459" t="s">
        <v>251</v>
      </c>
      <c r="B49" s="460"/>
      <c r="C49" s="461"/>
      <c r="D49" s="239"/>
      <c r="E49" s="239"/>
    </row>
    <row r="50" spans="1:5" ht="24" x14ac:dyDescent="0.2">
      <c r="A50" s="167" t="s">
        <v>344</v>
      </c>
      <c r="B50" s="191"/>
      <c r="C50" s="191"/>
    </row>
    <row r="51" spans="1:5" x14ac:dyDescent="0.2">
      <c r="A51" s="166" t="s">
        <v>252</v>
      </c>
      <c r="B51" s="191"/>
      <c r="C51" s="191"/>
    </row>
    <row r="52" spans="1:5" x14ac:dyDescent="0.2">
      <c r="A52" s="167" t="s">
        <v>253</v>
      </c>
      <c r="B52" s="191"/>
      <c r="C52" s="191"/>
    </row>
    <row r="53" spans="1:5" x14ac:dyDescent="0.2">
      <c r="A53" s="167" t="s">
        <v>254</v>
      </c>
      <c r="B53" s="191"/>
      <c r="C53" s="191"/>
    </row>
    <row r="54" spans="1:5" x14ac:dyDescent="0.2">
      <c r="A54" s="167" t="s">
        <v>255</v>
      </c>
      <c r="B54" s="164">
        <f t="shared" ref="B54:C54" si="4">B50+B52+B53</f>
        <v>0</v>
      </c>
      <c r="C54" s="164">
        <f t="shared" si="4"/>
        <v>0</v>
      </c>
    </row>
    <row r="55" spans="1:5" ht="29.25" customHeight="1" x14ac:dyDescent="0.2">
      <c r="A55" s="462" t="s">
        <v>345</v>
      </c>
      <c r="B55" s="463"/>
      <c r="C55" s="464"/>
    </row>
    <row r="56" spans="1:5" x14ac:dyDescent="0.2">
      <c r="A56" s="167" t="s">
        <v>346</v>
      </c>
      <c r="B56" s="191"/>
      <c r="C56" s="191"/>
    </row>
    <row r="57" spans="1:5" x14ac:dyDescent="0.2">
      <c r="A57" s="166" t="s">
        <v>256</v>
      </c>
      <c r="B57" s="191"/>
      <c r="C57" s="191"/>
    </row>
    <row r="58" spans="1:5" x14ac:dyDescent="0.2">
      <c r="A58" s="166" t="s">
        <v>257</v>
      </c>
      <c r="B58" s="191"/>
      <c r="C58" s="191"/>
    </row>
    <row r="59" spans="1:5" s="161" customFormat="1" x14ac:dyDescent="0.2">
      <c r="A59" s="167" t="s">
        <v>347</v>
      </c>
      <c r="B59" s="191"/>
      <c r="C59" s="191"/>
      <c r="D59" s="239"/>
      <c r="E59" s="239"/>
    </row>
    <row r="60" spans="1:5" s="161" customFormat="1" x14ac:dyDescent="0.2">
      <c r="A60" s="166" t="s">
        <v>258</v>
      </c>
      <c r="B60" s="191"/>
      <c r="C60" s="191"/>
      <c r="D60" s="239"/>
      <c r="E60" s="239"/>
    </row>
    <row r="61" spans="1:5" x14ac:dyDescent="0.2">
      <c r="A61" s="166" t="s">
        <v>259</v>
      </c>
      <c r="B61" s="191"/>
      <c r="C61" s="191"/>
    </row>
    <row r="62" spans="1:5" ht="24" x14ac:dyDescent="0.2">
      <c r="A62" s="166" t="s">
        <v>260</v>
      </c>
      <c r="B62" s="191"/>
      <c r="C62" s="191"/>
    </row>
    <row r="63" spans="1:5" ht="36" x14ac:dyDescent="0.2">
      <c r="A63" s="167" t="s">
        <v>261</v>
      </c>
      <c r="B63" s="191"/>
      <c r="C63" s="191"/>
    </row>
    <row r="64" spans="1:5" x14ac:dyDescent="0.2">
      <c r="A64" s="166" t="s">
        <v>262</v>
      </c>
      <c r="B64" s="191"/>
      <c r="C64" s="191"/>
    </row>
    <row r="65" spans="1:5" ht="24" x14ac:dyDescent="0.2">
      <c r="A65" s="167" t="s">
        <v>263</v>
      </c>
      <c r="B65" s="191"/>
      <c r="C65" s="191"/>
    </row>
    <row r="66" spans="1:5" ht="24" x14ac:dyDescent="0.2">
      <c r="A66" s="167" t="s">
        <v>279</v>
      </c>
      <c r="B66" s="191"/>
      <c r="C66" s="191"/>
    </row>
    <row r="67" spans="1:5" x14ac:dyDescent="0.2">
      <c r="A67" s="167" t="s">
        <v>264</v>
      </c>
      <c r="B67" s="191"/>
      <c r="C67" s="191"/>
    </row>
    <row r="68" spans="1:5" ht="24" x14ac:dyDescent="0.2">
      <c r="A68" s="167" t="s">
        <v>348</v>
      </c>
      <c r="B68" s="191"/>
      <c r="C68" s="191"/>
    </row>
    <row r="69" spans="1:5" ht="14.25" customHeight="1" x14ac:dyDescent="0.2">
      <c r="A69" s="166" t="s">
        <v>265</v>
      </c>
      <c r="B69" s="191"/>
      <c r="C69" s="191"/>
    </row>
    <row r="70" spans="1:5" s="161" customFormat="1" ht="18" customHeight="1" x14ac:dyDescent="0.2">
      <c r="A70" s="167" t="s">
        <v>266</v>
      </c>
      <c r="B70" s="191"/>
      <c r="C70" s="191"/>
      <c r="D70" s="239"/>
      <c r="E70" s="239"/>
    </row>
    <row r="71" spans="1:5" s="161" customFormat="1" x14ac:dyDescent="0.2">
      <c r="A71" s="181" t="s">
        <v>267</v>
      </c>
      <c r="B71" s="191"/>
      <c r="C71" s="191"/>
      <c r="D71" s="239"/>
      <c r="E71" s="239"/>
    </row>
    <row r="72" spans="1:5" s="161" customFormat="1" x14ac:dyDescent="0.2">
      <c r="A72" s="167" t="s">
        <v>268</v>
      </c>
      <c r="B72" s="164">
        <f t="shared" ref="B72:C72" si="5">B56+B59+B63+B65+B66+B67+B68+B70+B71</f>
        <v>0</v>
      </c>
      <c r="C72" s="164">
        <f t="shared" si="5"/>
        <v>0</v>
      </c>
      <c r="D72" s="239"/>
      <c r="E72" s="239"/>
    </row>
    <row r="73" spans="1:5" s="161" customFormat="1" x14ac:dyDescent="0.2">
      <c r="A73" s="167" t="s">
        <v>269</v>
      </c>
      <c r="B73" s="168">
        <f t="shared" ref="B73:C73" si="6">B54+B72</f>
        <v>0</v>
      </c>
      <c r="C73" s="168">
        <f t="shared" si="6"/>
        <v>0</v>
      </c>
      <c r="D73" s="239"/>
      <c r="E73" s="239"/>
    </row>
    <row r="74" spans="1:5" s="161" customFormat="1" ht="24" x14ac:dyDescent="0.2">
      <c r="A74" s="167" t="s">
        <v>270</v>
      </c>
      <c r="B74" s="164">
        <f t="shared" ref="B74:C74" si="7">B46-B73</f>
        <v>0</v>
      </c>
      <c r="C74" s="164">
        <f t="shared" si="7"/>
        <v>0</v>
      </c>
      <c r="D74" s="239"/>
      <c r="E74" s="239"/>
    </row>
    <row r="75" spans="1:5" ht="15.75" customHeight="1" x14ac:dyDescent="0.2">
      <c r="A75" s="462" t="s">
        <v>271</v>
      </c>
      <c r="B75" s="463"/>
      <c r="C75" s="464"/>
    </row>
    <row r="76" spans="1:5" x14ac:dyDescent="0.2">
      <c r="A76" s="167" t="s">
        <v>349</v>
      </c>
      <c r="B76" s="191"/>
      <c r="C76" s="191"/>
    </row>
    <row r="77" spans="1:5" x14ac:dyDescent="0.2">
      <c r="A77" s="167" t="s">
        <v>272</v>
      </c>
      <c r="B77" s="191"/>
      <c r="C77" s="191"/>
    </row>
    <row r="78" spans="1:5" x14ac:dyDescent="0.2">
      <c r="A78" s="167" t="s">
        <v>273</v>
      </c>
      <c r="B78" s="191"/>
      <c r="C78" s="191"/>
    </row>
    <row r="79" spans="1:5" x14ac:dyDescent="0.2">
      <c r="A79" s="167" t="s">
        <v>274</v>
      </c>
      <c r="B79" s="191"/>
      <c r="C79" s="191"/>
    </row>
    <row r="80" spans="1:5" x14ac:dyDescent="0.2">
      <c r="A80" s="167" t="s">
        <v>275</v>
      </c>
      <c r="B80" s="191"/>
      <c r="C80" s="191"/>
    </row>
    <row r="81" spans="1:5" s="161" customFormat="1" x14ac:dyDescent="0.2">
      <c r="A81" s="167" t="s">
        <v>276</v>
      </c>
      <c r="B81" s="164">
        <f t="shared" ref="B81:C81" si="8">B76+B77-B78+B79-B80</f>
        <v>0</v>
      </c>
      <c r="C81" s="164">
        <f t="shared" si="8"/>
        <v>0</v>
      </c>
      <c r="D81" s="239"/>
      <c r="E81" s="239"/>
    </row>
    <row r="82" spans="1:5" s="161" customFormat="1" ht="12.75" thickBot="1" x14ac:dyDescent="0.25">
      <c r="A82" s="169" t="s">
        <v>277</v>
      </c>
      <c r="B82" s="170">
        <f>B81+B73</f>
        <v>0</v>
      </c>
      <c r="C82" s="170">
        <f>C81+C73</f>
        <v>0</v>
      </c>
      <c r="D82" s="239"/>
      <c r="E82" s="239"/>
    </row>
    <row r="83" spans="1:5" ht="13.5" thickTop="1" thickBot="1" x14ac:dyDescent="0.25">
      <c r="A83" s="182" t="s">
        <v>278</v>
      </c>
      <c r="B83" s="183" t="str">
        <f>IF(B46-B82=0,"da","nu")</f>
        <v>da</v>
      </c>
      <c r="C83" s="183" t="str">
        <f>IF(C46-C82=0,"da","nu")</f>
        <v>da</v>
      </c>
    </row>
    <row r="84" spans="1:5" ht="12.75" thickTop="1" x14ac:dyDescent="0.2">
      <c r="B84" s="229"/>
      <c r="C84" s="229"/>
    </row>
    <row r="85" spans="1:5" x14ac:dyDescent="0.2">
      <c r="B85" s="229"/>
      <c r="C85" s="229"/>
    </row>
    <row r="86" spans="1:5" x14ac:dyDescent="0.2">
      <c r="B86" s="229"/>
      <c r="C86" s="229"/>
    </row>
    <row r="87" spans="1:5" x14ac:dyDescent="0.2">
      <c r="B87" s="229"/>
      <c r="C87" s="229"/>
    </row>
    <row r="88" spans="1:5" x14ac:dyDescent="0.2">
      <c r="B88" s="229"/>
      <c r="C88" s="229"/>
    </row>
    <row r="89" spans="1:5" x14ac:dyDescent="0.2">
      <c r="B89" s="229"/>
      <c r="C89" s="229"/>
    </row>
    <row r="90" spans="1:5" x14ac:dyDescent="0.2">
      <c r="B90" s="229"/>
      <c r="C90" s="229"/>
    </row>
    <row r="91" spans="1:5" x14ac:dyDescent="0.2">
      <c r="B91" s="229"/>
      <c r="C91" s="229"/>
    </row>
    <row r="92" spans="1:5" x14ac:dyDescent="0.2">
      <c r="B92" s="229"/>
      <c r="C92" s="229"/>
    </row>
    <row r="93" spans="1:5" x14ac:dyDescent="0.2">
      <c r="B93" s="229"/>
      <c r="C93" s="229"/>
    </row>
    <row r="94" spans="1:5" x14ac:dyDescent="0.2">
      <c r="B94" s="229"/>
      <c r="C94" s="229"/>
    </row>
    <row r="95" spans="1:5" x14ac:dyDescent="0.2">
      <c r="B95" s="229"/>
      <c r="C95" s="229"/>
    </row>
    <row r="96" spans="1:5" x14ac:dyDescent="0.2">
      <c r="B96" s="229"/>
      <c r="C96" s="229"/>
    </row>
    <row r="97" spans="1:5" x14ac:dyDescent="0.2">
      <c r="B97" s="229"/>
      <c r="C97" s="229"/>
    </row>
    <row r="98" spans="1:5" x14ac:dyDescent="0.2">
      <c r="B98" s="229"/>
      <c r="C98" s="229"/>
    </row>
    <row r="99" spans="1:5" x14ac:dyDescent="0.2">
      <c r="B99" s="229"/>
      <c r="C99" s="229"/>
    </row>
    <row r="100" spans="1:5" x14ac:dyDescent="0.2">
      <c r="B100" s="229"/>
      <c r="C100" s="229"/>
    </row>
    <row r="101" spans="1:5" x14ac:dyDescent="0.2">
      <c r="B101" s="229"/>
      <c r="C101" s="229"/>
    </row>
    <row r="102" spans="1:5" x14ac:dyDescent="0.2">
      <c r="A102" s="465" t="s">
        <v>280</v>
      </c>
      <c r="B102" s="465"/>
      <c r="C102" s="465"/>
    </row>
    <row r="103" spans="1:5" s="161" customFormat="1" x14ac:dyDescent="0.2">
      <c r="A103" s="225"/>
      <c r="B103" s="171"/>
      <c r="C103" s="171"/>
      <c r="D103" s="239"/>
      <c r="E103" s="239"/>
    </row>
    <row r="104" spans="1:5" x14ac:dyDescent="0.2">
      <c r="A104" s="172"/>
      <c r="B104" s="230">
        <f>B11</f>
        <v>2021</v>
      </c>
      <c r="C104" s="230">
        <f>C11</f>
        <v>2022</v>
      </c>
    </row>
    <row r="105" spans="1:5" x14ac:dyDescent="0.2">
      <c r="A105" s="462" t="s">
        <v>281</v>
      </c>
      <c r="B105" s="463"/>
      <c r="C105" s="463"/>
    </row>
    <row r="106" spans="1:5" ht="24" x14ac:dyDescent="0.2">
      <c r="A106" s="166" t="s">
        <v>282</v>
      </c>
      <c r="B106" s="192"/>
      <c r="C106" s="192"/>
    </row>
    <row r="107" spans="1:5" x14ac:dyDescent="0.2">
      <c r="A107" s="166" t="s">
        <v>283</v>
      </c>
      <c r="B107" s="192"/>
      <c r="C107" s="192"/>
    </row>
    <row r="108" spans="1:5" ht="24" x14ac:dyDescent="0.2">
      <c r="A108" s="166" t="s">
        <v>284</v>
      </c>
      <c r="B108" s="192"/>
      <c r="C108" s="192"/>
    </row>
    <row r="109" spans="1:5" x14ac:dyDescent="0.2">
      <c r="A109" s="166" t="s">
        <v>285</v>
      </c>
      <c r="B109" s="192"/>
      <c r="C109" s="192"/>
    </row>
    <row r="110" spans="1:5" x14ac:dyDescent="0.2">
      <c r="A110" s="172" t="s">
        <v>286</v>
      </c>
      <c r="B110" s="164">
        <f>SUM(B106:B109)</f>
        <v>0</v>
      </c>
      <c r="C110" s="164">
        <f>SUM(C106:C109)</f>
        <v>0</v>
      </c>
    </row>
    <row r="111" spans="1:5" x14ac:dyDescent="0.2">
      <c r="A111" s="462" t="s">
        <v>287</v>
      </c>
      <c r="B111" s="463"/>
      <c r="C111" s="463"/>
    </row>
    <row r="112" spans="1:5" x14ac:dyDescent="0.2">
      <c r="A112" s="166" t="s">
        <v>288</v>
      </c>
      <c r="B112" s="192"/>
      <c r="C112" s="192"/>
    </row>
    <row r="113" spans="1:3" x14ac:dyDescent="0.2">
      <c r="A113" s="166" t="s">
        <v>289</v>
      </c>
      <c r="B113" s="192"/>
      <c r="C113" s="192"/>
    </row>
    <row r="114" spans="1:3" ht="24" x14ac:dyDescent="0.2">
      <c r="A114" s="166" t="s">
        <v>290</v>
      </c>
      <c r="B114" s="192"/>
      <c r="C114" s="192"/>
    </row>
    <row r="115" spans="1:3" x14ac:dyDescent="0.2">
      <c r="A115" s="166" t="s">
        <v>291</v>
      </c>
      <c r="B115" s="192"/>
      <c r="C115" s="192"/>
    </row>
    <row r="116" spans="1:3" x14ac:dyDescent="0.2">
      <c r="A116" s="184" t="s">
        <v>292</v>
      </c>
      <c r="B116" s="192"/>
      <c r="C116" s="192"/>
    </row>
    <row r="117" spans="1:3" x14ac:dyDescent="0.2">
      <c r="A117" s="172" t="s">
        <v>293</v>
      </c>
      <c r="B117" s="164">
        <f>SUM(B112:B116)</f>
        <v>0</v>
      </c>
      <c r="C117" s="164">
        <f>SUM(C112:C116)</f>
        <v>0</v>
      </c>
    </row>
    <row r="118" spans="1:3" x14ac:dyDescent="0.2">
      <c r="A118" s="172" t="s">
        <v>294</v>
      </c>
      <c r="B118" s="164">
        <f>B110-B117</f>
        <v>0</v>
      </c>
      <c r="C118" s="164">
        <f>C110-C117</f>
        <v>0</v>
      </c>
    </row>
    <row r="119" spans="1:3" x14ac:dyDescent="0.2">
      <c r="A119" s="173" t="s">
        <v>295</v>
      </c>
      <c r="B119" s="165">
        <f>IF(B118&lt;0,"",B118)</f>
        <v>0</v>
      </c>
      <c r="C119" s="165">
        <f>IF(C118&lt;0,"",C118)</f>
        <v>0</v>
      </c>
    </row>
    <row r="120" spans="1:3" x14ac:dyDescent="0.2">
      <c r="A120" s="173" t="s">
        <v>296</v>
      </c>
      <c r="B120" s="165" t="str">
        <f>IF(B118&lt;0,-B118,"")</f>
        <v/>
      </c>
      <c r="C120" s="165" t="str">
        <f>IF(C118&lt;0,-C118,"")</f>
        <v/>
      </c>
    </row>
    <row r="121" spans="1:3" x14ac:dyDescent="0.2">
      <c r="A121" s="172" t="s">
        <v>297</v>
      </c>
      <c r="B121" s="193"/>
      <c r="C121" s="193"/>
    </row>
    <row r="122" spans="1:3" x14ac:dyDescent="0.2">
      <c r="A122" s="172" t="s">
        <v>298</v>
      </c>
      <c r="B122" s="193"/>
      <c r="C122" s="193"/>
    </row>
    <row r="123" spans="1:3" x14ac:dyDescent="0.2">
      <c r="A123" s="172" t="s">
        <v>299</v>
      </c>
      <c r="B123" s="164">
        <f>B121-B122</f>
        <v>0</v>
      </c>
      <c r="C123" s="164">
        <f>C121-C122</f>
        <v>0</v>
      </c>
    </row>
    <row r="124" spans="1:3" x14ac:dyDescent="0.2">
      <c r="A124" s="173" t="s">
        <v>295</v>
      </c>
      <c r="B124" s="165">
        <f>IF(B123&lt;0,"",B123)</f>
        <v>0</v>
      </c>
      <c r="C124" s="165">
        <f>IF(C123&lt;0,"",C123)</f>
        <v>0</v>
      </c>
    </row>
    <row r="125" spans="1:3" x14ac:dyDescent="0.2">
      <c r="A125" s="173" t="s">
        <v>296</v>
      </c>
      <c r="B125" s="165" t="str">
        <f>IF(B123&lt;0,-B123,"")</f>
        <v/>
      </c>
      <c r="C125" s="165" t="str">
        <f>IF(C123&lt;0,-C123,"")</f>
        <v/>
      </c>
    </row>
    <row r="126" spans="1:3" x14ac:dyDescent="0.2">
      <c r="A126" s="172" t="s">
        <v>300</v>
      </c>
      <c r="B126" s="164">
        <f>B118+B123</f>
        <v>0</v>
      </c>
      <c r="C126" s="164">
        <f>C118+C123</f>
        <v>0</v>
      </c>
    </row>
    <row r="127" spans="1:3" x14ac:dyDescent="0.2">
      <c r="A127" s="173" t="s">
        <v>295</v>
      </c>
      <c r="B127" s="165">
        <f>IF(B126&lt;0,"",B126)</f>
        <v>0</v>
      </c>
      <c r="C127" s="165">
        <f>IF(C126&lt;0,"",C126)</f>
        <v>0</v>
      </c>
    </row>
    <row r="128" spans="1:3" x14ac:dyDescent="0.2">
      <c r="A128" s="173" t="s">
        <v>296</v>
      </c>
      <c r="B128" s="165" t="str">
        <f>IF(B126&lt;0,-B126,"")</f>
        <v/>
      </c>
      <c r="C128" s="165" t="str">
        <f>IF(C126&lt;0,-C126,"")</f>
        <v/>
      </c>
    </row>
    <row r="129" spans="1:5" x14ac:dyDescent="0.2">
      <c r="A129" s="172" t="s">
        <v>301</v>
      </c>
      <c r="B129" s="193"/>
      <c r="C129" s="193"/>
    </row>
    <row r="130" spans="1:5" x14ac:dyDescent="0.2">
      <c r="A130" s="172" t="s">
        <v>302</v>
      </c>
      <c r="B130" s="193"/>
      <c r="C130" s="193"/>
    </row>
    <row r="131" spans="1:5" x14ac:dyDescent="0.2">
      <c r="A131" s="172" t="s">
        <v>303</v>
      </c>
      <c r="B131" s="164">
        <f>B129-B130</f>
        <v>0</v>
      </c>
      <c r="C131" s="164">
        <f>C129-C130</f>
        <v>0</v>
      </c>
    </row>
    <row r="132" spans="1:5" x14ac:dyDescent="0.2">
      <c r="A132" s="173" t="s">
        <v>295</v>
      </c>
      <c r="B132" s="165">
        <f>IF(B131&lt;0,"",B131)</f>
        <v>0</v>
      </c>
      <c r="C132" s="165">
        <f>IF(C131&lt;0,"",C131)</f>
        <v>0</v>
      </c>
    </row>
    <row r="133" spans="1:5" x14ac:dyDescent="0.2">
      <c r="A133" s="173" t="s">
        <v>296</v>
      </c>
      <c r="B133" s="165" t="str">
        <f>IF(B131&lt;0,-B131,"")</f>
        <v/>
      </c>
      <c r="C133" s="165" t="str">
        <f>IF(C131&lt;0,-C131,"")</f>
        <v/>
      </c>
    </row>
    <row r="134" spans="1:5" x14ac:dyDescent="0.2">
      <c r="A134" s="172" t="s">
        <v>304</v>
      </c>
      <c r="B134" s="164">
        <f>B110+B121+B129</f>
        <v>0</v>
      </c>
      <c r="C134" s="164">
        <f>C110+C121+C129</f>
        <v>0</v>
      </c>
      <c r="E134" s="240"/>
    </row>
    <row r="135" spans="1:5" x14ac:dyDescent="0.2">
      <c r="A135" s="172" t="s">
        <v>305</v>
      </c>
      <c r="B135" s="164">
        <f>B117+B122+B130</f>
        <v>0</v>
      </c>
      <c r="C135" s="164">
        <f>C117+C122+C130</f>
        <v>0</v>
      </c>
    </row>
    <row r="136" spans="1:5" x14ac:dyDescent="0.2">
      <c r="A136" s="172" t="s">
        <v>306</v>
      </c>
      <c r="B136" s="164">
        <f>B134-B135</f>
        <v>0</v>
      </c>
      <c r="C136" s="164">
        <f>C134-C135</f>
        <v>0</v>
      </c>
    </row>
    <row r="137" spans="1:5" x14ac:dyDescent="0.2">
      <c r="A137" s="173" t="s">
        <v>295</v>
      </c>
      <c r="B137" s="165">
        <f>IF(B136&lt;0,"",B136)</f>
        <v>0</v>
      </c>
      <c r="C137" s="165">
        <f>IF(C136&lt;0,"",C136)</f>
        <v>0</v>
      </c>
    </row>
    <row r="138" spans="1:5" x14ac:dyDescent="0.2">
      <c r="A138" s="173" t="s">
        <v>296</v>
      </c>
      <c r="B138" s="165" t="str">
        <f>IF(B136&lt;0,-B136,"")</f>
        <v/>
      </c>
      <c r="C138" s="165" t="str">
        <f>IF(C136&lt;0,-C136,"")</f>
        <v/>
      </c>
    </row>
    <row r="139" spans="1:5" x14ac:dyDescent="0.2">
      <c r="A139" s="173"/>
      <c r="B139" s="165"/>
      <c r="C139" s="165"/>
    </row>
    <row r="140" spans="1:5" x14ac:dyDescent="0.2">
      <c r="A140" s="174"/>
    </row>
    <row r="141" spans="1:5" x14ac:dyDescent="0.2">
      <c r="A141" s="174"/>
    </row>
    <row r="142" spans="1:5" x14ac:dyDescent="0.2">
      <c r="A142" s="174"/>
    </row>
    <row r="143" spans="1:5" x14ac:dyDescent="0.2">
      <c r="A143" s="174"/>
    </row>
    <row r="144" spans="1:5" x14ac:dyDescent="0.2">
      <c r="A144" s="174"/>
    </row>
    <row r="145" spans="1:3" x14ac:dyDescent="0.2">
      <c r="A145" s="174"/>
    </row>
    <row r="146" spans="1:3" x14ac:dyDescent="0.2">
      <c r="A146" s="174"/>
    </row>
    <row r="147" spans="1:3" x14ac:dyDescent="0.2">
      <c r="A147" s="174"/>
    </row>
    <row r="148" spans="1:3" x14ac:dyDescent="0.2">
      <c r="A148" s="174"/>
    </row>
    <row r="149" spans="1:3" x14ac:dyDescent="0.2">
      <c r="A149" s="174"/>
    </row>
    <row r="150" spans="1:3" x14ac:dyDescent="0.2">
      <c r="A150" s="174"/>
    </row>
    <row r="151" spans="1:3" x14ac:dyDescent="0.2">
      <c r="A151" s="174"/>
    </row>
    <row r="152" spans="1:3" x14ac:dyDescent="0.2">
      <c r="A152" s="174"/>
    </row>
    <row r="153" spans="1:3" x14ac:dyDescent="0.2">
      <c r="A153" s="174"/>
    </row>
    <row r="154" spans="1:3" x14ac:dyDescent="0.2">
      <c r="A154" s="174"/>
    </row>
    <row r="155" spans="1:3" x14ac:dyDescent="0.2">
      <c r="A155" s="174"/>
    </row>
    <row r="156" spans="1:3" x14ac:dyDescent="0.2">
      <c r="A156" s="458" t="s">
        <v>396</v>
      </c>
      <c r="B156" s="458"/>
      <c r="C156" s="458"/>
    </row>
    <row r="157" spans="1:3" x14ac:dyDescent="0.2">
      <c r="A157" s="174"/>
      <c r="B157" s="175"/>
      <c r="C157" s="175"/>
    </row>
    <row r="158" spans="1:3" x14ac:dyDescent="0.2">
      <c r="A158" s="172" t="s">
        <v>307</v>
      </c>
      <c r="B158" s="234">
        <f>B104</f>
        <v>2021</v>
      </c>
      <c r="C158" s="234">
        <f>C104</f>
        <v>2022</v>
      </c>
    </row>
    <row r="159" spans="1:3" x14ac:dyDescent="0.2">
      <c r="A159" s="176" t="s">
        <v>308</v>
      </c>
      <c r="B159" s="191"/>
      <c r="C159" s="191"/>
    </row>
    <row r="160" spans="1:3" x14ac:dyDescent="0.2">
      <c r="A160" s="176" t="s">
        <v>309</v>
      </c>
      <c r="B160" s="191"/>
      <c r="C160" s="191"/>
    </row>
    <row r="161" spans="1:3" x14ac:dyDescent="0.2">
      <c r="A161" s="176" t="s">
        <v>310</v>
      </c>
      <c r="B161" s="191"/>
      <c r="C161" s="191"/>
    </row>
    <row r="162" spans="1:3" x14ac:dyDescent="0.2">
      <c r="A162" s="176" t="s">
        <v>311</v>
      </c>
      <c r="B162" s="191"/>
      <c r="C162" s="191"/>
    </row>
    <row r="163" spans="1:3" x14ac:dyDescent="0.2">
      <c r="A163" s="176" t="s">
        <v>312</v>
      </c>
      <c r="B163" s="191"/>
      <c r="C163" s="191"/>
    </row>
    <row r="164" spans="1:3" x14ac:dyDescent="0.2">
      <c r="A164" s="176" t="s">
        <v>313</v>
      </c>
      <c r="B164" s="191"/>
      <c r="C164" s="191"/>
    </row>
    <row r="165" spans="1:3" x14ac:dyDescent="0.2">
      <c r="A165" s="176" t="s">
        <v>314</v>
      </c>
      <c r="B165" s="191"/>
      <c r="C165" s="191"/>
    </row>
    <row r="166" spans="1:3" ht="24" x14ac:dyDescent="0.2">
      <c r="A166" s="176" t="s">
        <v>315</v>
      </c>
      <c r="B166" s="191"/>
      <c r="C166" s="191"/>
    </row>
    <row r="167" spans="1:3" ht="24" x14ac:dyDescent="0.2">
      <c r="A167" s="176" t="s">
        <v>316</v>
      </c>
      <c r="B167" s="191"/>
      <c r="C167" s="191"/>
    </row>
    <row r="168" spans="1:3" x14ac:dyDescent="0.2">
      <c r="A168" s="176" t="s">
        <v>317</v>
      </c>
      <c r="B168" s="191"/>
      <c r="C168" s="191"/>
    </row>
    <row r="169" spans="1:3" x14ac:dyDescent="0.2">
      <c r="A169" s="176" t="s">
        <v>318</v>
      </c>
      <c r="B169" s="191"/>
      <c r="C169" s="191"/>
    </row>
    <row r="170" spans="1:3" x14ac:dyDescent="0.2">
      <c r="A170" s="176" t="s">
        <v>319</v>
      </c>
      <c r="B170" s="191"/>
      <c r="C170" s="191"/>
    </row>
    <row r="171" spans="1:3" hidden="1" x14ac:dyDescent="0.2">
      <c r="A171" s="176" t="s">
        <v>320</v>
      </c>
      <c r="B171" s="191"/>
      <c r="C171" s="191"/>
    </row>
    <row r="172" spans="1:3" hidden="1" x14ac:dyDescent="0.2">
      <c r="A172" s="236" t="s">
        <v>321</v>
      </c>
      <c r="B172" s="191"/>
      <c r="C172" s="191"/>
    </row>
    <row r="173" spans="1:3" hidden="1" x14ac:dyDescent="0.2">
      <c r="A173" s="236" t="s">
        <v>322</v>
      </c>
      <c r="B173" s="191"/>
      <c r="C173" s="191"/>
    </row>
    <row r="174" spans="1:3" x14ac:dyDescent="0.2">
      <c r="A174" s="176" t="s">
        <v>323</v>
      </c>
      <c r="B174" s="191"/>
      <c r="C174" s="191"/>
    </row>
    <row r="175" spans="1:3" ht="28.15" hidden="1" customHeight="1" x14ac:dyDescent="0.2">
      <c r="A175" s="236" t="s">
        <v>324</v>
      </c>
      <c r="B175" s="191"/>
      <c r="C175" s="191"/>
    </row>
    <row r="176" spans="1:3" x14ac:dyDescent="0.2">
      <c r="A176" s="176" t="s">
        <v>325</v>
      </c>
      <c r="B176" s="191"/>
      <c r="C176" s="191"/>
    </row>
    <row r="177" spans="1:5" s="160" customFormat="1" x14ac:dyDescent="0.2">
      <c r="A177" s="176" t="s">
        <v>326</v>
      </c>
      <c r="B177" s="191"/>
      <c r="C177" s="191"/>
      <c r="D177" s="241"/>
      <c r="E177" s="241"/>
    </row>
    <row r="178" spans="1:5" x14ac:dyDescent="0.2">
      <c r="A178" s="176" t="s">
        <v>327</v>
      </c>
      <c r="B178" s="191"/>
      <c r="C178" s="191"/>
    </row>
    <row r="179" spans="1:5" x14ac:dyDescent="0.2">
      <c r="A179" s="176" t="s">
        <v>328</v>
      </c>
      <c r="B179" s="191"/>
      <c r="C179" s="191"/>
    </row>
    <row r="180" spans="1:5" x14ac:dyDescent="0.2">
      <c r="A180" s="176" t="s">
        <v>329</v>
      </c>
      <c r="B180" s="191"/>
      <c r="C180" s="191"/>
    </row>
    <row r="181" spans="1:5" x14ac:dyDescent="0.2">
      <c r="A181" s="176" t="s">
        <v>379</v>
      </c>
      <c r="B181" s="191"/>
      <c r="C181" s="191"/>
    </row>
    <row r="182" spans="1:5" x14ac:dyDescent="0.2">
      <c r="A182" s="176" t="s">
        <v>380</v>
      </c>
      <c r="B182" s="191"/>
      <c r="C182" s="191"/>
    </row>
    <row r="183" spans="1:5" x14ac:dyDescent="0.2">
      <c r="A183" s="176" t="s">
        <v>404</v>
      </c>
      <c r="B183" s="191"/>
      <c r="C183" s="191"/>
    </row>
    <row r="184" spans="1:5" x14ac:dyDescent="0.2">
      <c r="A184" s="176" t="s">
        <v>330</v>
      </c>
      <c r="B184" s="191"/>
      <c r="C184" s="191"/>
    </row>
    <row r="185" spans="1:5" ht="24" x14ac:dyDescent="0.2">
      <c r="A185" s="176" t="s">
        <v>331</v>
      </c>
      <c r="B185" s="191"/>
      <c r="C185" s="191"/>
    </row>
    <row r="186" spans="1:5" x14ac:dyDescent="0.2">
      <c r="A186" s="176" t="s">
        <v>332</v>
      </c>
      <c r="B186" s="191"/>
      <c r="C186" s="191"/>
    </row>
    <row r="187" spans="1:5" hidden="1" x14ac:dyDescent="0.2">
      <c r="A187" s="177" t="s">
        <v>333</v>
      </c>
      <c r="B187" s="191"/>
      <c r="C187" s="191"/>
    </row>
    <row r="188" spans="1:5" hidden="1" x14ac:dyDescent="0.2">
      <c r="A188" s="177" t="s">
        <v>334</v>
      </c>
      <c r="B188" s="191"/>
      <c r="C188" s="191"/>
    </row>
    <row r="189" spans="1:5" hidden="1" x14ac:dyDescent="0.2">
      <c r="A189" s="177" t="s">
        <v>335</v>
      </c>
      <c r="B189" s="191"/>
      <c r="C189" s="191"/>
    </row>
    <row r="190" spans="1:5" hidden="1" x14ac:dyDescent="0.2">
      <c r="A190" s="177" t="s">
        <v>336</v>
      </c>
      <c r="B190" s="191"/>
      <c r="C190" s="191"/>
    </row>
    <row r="191" spans="1:5" hidden="1" x14ac:dyDescent="0.2">
      <c r="A191" s="177" t="s">
        <v>363</v>
      </c>
      <c r="B191" s="191"/>
      <c r="C191" s="191"/>
    </row>
    <row r="192" spans="1:5" x14ac:dyDescent="0.2">
      <c r="A192" s="176" t="s">
        <v>337</v>
      </c>
      <c r="B192" s="191"/>
      <c r="C192" s="191"/>
    </row>
    <row r="193" spans="1:5" x14ac:dyDescent="0.2">
      <c r="A193" s="177" t="s">
        <v>338</v>
      </c>
      <c r="B193" s="191"/>
      <c r="C193" s="191"/>
    </row>
    <row r="194" spans="1:5" x14ac:dyDescent="0.2">
      <c r="A194" s="177" t="s">
        <v>339</v>
      </c>
      <c r="B194" s="191"/>
      <c r="C194" s="191"/>
    </row>
    <row r="195" spans="1:5" x14ac:dyDescent="0.2">
      <c r="A195" s="177" t="s">
        <v>340</v>
      </c>
      <c r="B195" s="191"/>
      <c r="C195" s="191"/>
    </row>
    <row r="196" spans="1:5" x14ac:dyDescent="0.2">
      <c r="A196" s="177" t="s">
        <v>363</v>
      </c>
      <c r="B196" s="191"/>
      <c r="C196" s="191"/>
    </row>
    <row r="197" spans="1:5" x14ac:dyDescent="0.2">
      <c r="A197" s="177" t="s">
        <v>365</v>
      </c>
      <c r="B197" s="191"/>
      <c r="C197" s="191"/>
    </row>
    <row r="198" spans="1:5" x14ac:dyDescent="0.2">
      <c r="A198" s="177" t="s">
        <v>341</v>
      </c>
      <c r="B198" s="191"/>
      <c r="C198" s="191"/>
    </row>
    <row r="199" spans="1:5" x14ac:dyDescent="0.2">
      <c r="A199" s="177" t="s">
        <v>364</v>
      </c>
      <c r="B199" s="191"/>
      <c r="C199" s="191"/>
    </row>
    <row r="200" spans="1:5" x14ac:dyDescent="0.2">
      <c r="A200" s="177" t="s">
        <v>342</v>
      </c>
      <c r="B200" s="191"/>
      <c r="C200" s="191"/>
    </row>
    <row r="201" spans="1:5" x14ac:dyDescent="0.2">
      <c r="A201" s="177" t="s">
        <v>343</v>
      </c>
      <c r="B201" s="191"/>
      <c r="C201" s="191"/>
    </row>
    <row r="202" spans="1:5" x14ac:dyDescent="0.2">
      <c r="A202" s="458" t="s">
        <v>399</v>
      </c>
      <c r="B202" s="458"/>
      <c r="C202" s="458"/>
      <c r="D202" s="242"/>
      <c r="E202" s="242"/>
    </row>
    <row r="203" spans="1:5" ht="24" x14ac:dyDescent="0.2">
      <c r="A203" s="176" t="s">
        <v>400</v>
      </c>
      <c r="B203" s="235" t="e">
        <f>B160/B159</f>
        <v>#DIV/0!</v>
      </c>
      <c r="C203" s="235" t="e">
        <f>C160/C159</f>
        <v>#DIV/0!</v>
      </c>
      <c r="D203" s="243" t="e">
        <f>IF(C203&gt;E203,"NU","DA")</f>
        <v>#DIV/0!</v>
      </c>
      <c r="E203" s="244">
        <v>0.85</v>
      </c>
    </row>
    <row r="204" spans="1:5" ht="24" x14ac:dyDescent="0.2">
      <c r="A204" s="176" t="s">
        <v>401</v>
      </c>
      <c r="B204" s="235" t="e">
        <f>B162/B161</f>
        <v>#DIV/0!</v>
      </c>
      <c r="C204" s="235" t="e">
        <f>C162/C161</f>
        <v>#DIV/0!</v>
      </c>
      <c r="D204" s="245" t="e">
        <f t="shared" ref="D204" si="9">IF(C204&gt;E204,"NU","DA")</f>
        <v>#DIV/0!</v>
      </c>
      <c r="E204" s="246">
        <v>0.8</v>
      </c>
    </row>
    <row r="205" spans="1:5" ht="36" x14ac:dyDescent="0.2">
      <c r="A205" s="176" t="s">
        <v>369</v>
      </c>
      <c r="B205" s="235" t="str">
        <f>IFERROR(B167/B160,"")</f>
        <v/>
      </c>
      <c r="C205" s="235" t="str">
        <f>IFERROR(C167/C160,"")</f>
        <v/>
      </c>
      <c r="D205" s="245" t="str">
        <f>IF(C205&gt;E205,"NU","DA")</f>
        <v>NU</v>
      </c>
      <c r="E205" s="246">
        <v>0.5</v>
      </c>
    </row>
    <row r="206" spans="1:5" ht="24" x14ac:dyDescent="0.2">
      <c r="A206" s="252" t="s">
        <v>370</v>
      </c>
      <c r="B206" s="253" t="str">
        <f>IFERROR(B162/B160,"")</f>
        <v/>
      </c>
      <c r="C206" s="253" t="str">
        <f>IFERROR(C162/C160,"")</f>
        <v/>
      </c>
      <c r="D206" s="245" t="str">
        <f>IF(C206&gt;E206,"NU","DA")</f>
        <v>NU</v>
      </c>
      <c r="E206" s="247">
        <v>0.3</v>
      </c>
    </row>
    <row r="207" spans="1:5" ht="19.149999999999999" hidden="1" customHeight="1" x14ac:dyDescent="0.2">
      <c r="A207" s="176" t="s">
        <v>371</v>
      </c>
      <c r="B207" s="235" t="str">
        <f>IFERROR(B167/B171,"")</f>
        <v/>
      </c>
      <c r="C207" s="235" t="str">
        <f>IFERROR(C167/C171,"")</f>
        <v/>
      </c>
      <c r="E207" s="241"/>
    </row>
    <row r="208" spans="1:5" ht="24" x14ac:dyDescent="0.2">
      <c r="A208" s="176" t="s">
        <v>372</v>
      </c>
      <c r="B208" s="235" t="str">
        <f>IFERROR(B174/B160,"")</f>
        <v/>
      </c>
      <c r="C208" s="235" t="str">
        <f>IFERROR(C174/C160,"")</f>
        <v/>
      </c>
      <c r="D208" s="245" t="str">
        <f>IF(C208&gt;E208,"DA","NU")</f>
        <v>DA</v>
      </c>
      <c r="E208" s="246">
        <v>0.7</v>
      </c>
    </row>
    <row r="209" spans="1:5" ht="22.9" hidden="1" customHeight="1" x14ac:dyDescent="0.2">
      <c r="A209" s="176" t="s">
        <v>373</v>
      </c>
      <c r="B209" s="235" t="str">
        <f>IFERROR(B175/B160,"")</f>
        <v/>
      </c>
      <c r="C209" s="235" t="str">
        <f>IFERROR(C175/C160,"")</f>
        <v/>
      </c>
      <c r="E209" s="241"/>
    </row>
    <row r="210" spans="1:5" ht="22.9" customHeight="1" x14ac:dyDescent="0.2">
      <c r="A210" s="176" t="s">
        <v>403</v>
      </c>
      <c r="B210" s="235" t="e">
        <f>B73/B46</f>
        <v>#DIV/0!</v>
      </c>
      <c r="C210" s="235" t="e">
        <f>C73/C46</f>
        <v>#DIV/0!</v>
      </c>
      <c r="D210" s="245" t="e">
        <f>IF(C210&gt;E210,"DA","NU")</f>
        <v>#DIV/0!</v>
      </c>
      <c r="E210" s="246">
        <v>0.67</v>
      </c>
    </row>
    <row r="211" spans="1:5" ht="36" x14ac:dyDescent="0.2">
      <c r="A211" s="176" t="s">
        <v>374</v>
      </c>
      <c r="B211" s="235" t="str">
        <f>IFERROR(B170/B160,"")</f>
        <v/>
      </c>
      <c r="C211" s="235" t="str">
        <f>IFERROR(C170/C160,"")</f>
        <v/>
      </c>
      <c r="D211" s="243" t="str">
        <f t="shared" ref="D211" si="10">IF(C211&gt;E211,"NU","DA")</f>
        <v>NU</v>
      </c>
      <c r="E211" s="244">
        <v>0.05</v>
      </c>
    </row>
    <row r="212" spans="1:5" ht="24" x14ac:dyDescent="0.2">
      <c r="A212" s="252" t="s">
        <v>375</v>
      </c>
      <c r="B212" s="253" t="str">
        <f>IFERROR(B177/B162,"")</f>
        <v/>
      </c>
      <c r="C212" s="253" t="str">
        <f>IFERROR(C177/C162,"")</f>
        <v/>
      </c>
      <c r="D212" s="248" t="str">
        <f>IF(C212&gt;E212,"NU","DA")</f>
        <v>NU</v>
      </c>
      <c r="E212" s="249">
        <v>0.05</v>
      </c>
    </row>
    <row r="213" spans="1:5" ht="24" x14ac:dyDescent="0.2">
      <c r="A213" s="176" t="s">
        <v>376</v>
      </c>
      <c r="B213" s="235" t="str">
        <f>IFERROR(B177/B176,"")</f>
        <v/>
      </c>
      <c r="C213" s="235" t="str">
        <f>IFERROR(C177/C176,"")</f>
        <v/>
      </c>
      <c r="D213" s="248" t="str">
        <f t="shared" ref="D213:D215" si="11">IF(C213&gt;E213,"NU","DA")</f>
        <v>NU</v>
      </c>
      <c r="E213" s="249">
        <v>0.05</v>
      </c>
    </row>
    <row r="214" spans="1:5" ht="24" x14ac:dyDescent="0.2">
      <c r="A214" s="176" t="s">
        <v>377</v>
      </c>
      <c r="B214" s="235" t="str">
        <f>IFERROR(B179/B176,"")</f>
        <v/>
      </c>
      <c r="C214" s="235" t="str">
        <f>IFERROR(C179/C176,"")</f>
        <v/>
      </c>
      <c r="D214" s="248" t="str">
        <f t="shared" si="11"/>
        <v>NU</v>
      </c>
      <c r="E214" s="249">
        <v>0.05</v>
      </c>
    </row>
    <row r="215" spans="1:5" ht="24" x14ac:dyDescent="0.2">
      <c r="A215" s="176" t="s">
        <v>378</v>
      </c>
      <c r="B215" s="235" t="str">
        <f>IFERROR(B180/B176,"")</f>
        <v/>
      </c>
      <c r="C215" s="235" t="str">
        <f>IFERROR(C180/C176,"")</f>
        <v/>
      </c>
      <c r="D215" s="248" t="str">
        <f t="shared" si="11"/>
        <v>NU</v>
      </c>
      <c r="E215" s="249">
        <v>0.05</v>
      </c>
    </row>
    <row r="216" spans="1:5" ht="24" x14ac:dyDescent="0.2">
      <c r="A216" s="237" t="s">
        <v>402</v>
      </c>
      <c r="B216" s="238" t="e">
        <f>AVERAGE(B206,B212)</f>
        <v>#DIV/0!</v>
      </c>
      <c r="C216" s="238" t="e">
        <f>AVERAGE(C206,C212)</f>
        <v>#DIV/0!</v>
      </c>
      <c r="D216" s="250" t="e">
        <f>IF(C216&gt;E216,"NU","DA")</f>
        <v>#DIV/0!</v>
      </c>
      <c r="E216" s="251">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8">
    <tabColor theme="0"/>
  </sheetPr>
  <dimension ref="A1:AG23"/>
  <sheetViews>
    <sheetView topLeftCell="F1" workbookViewId="0">
      <pane ySplit="1" topLeftCell="A2" activePane="bottomLeft" state="frozen"/>
      <selection activeCell="K1" sqref="K1"/>
      <selection pane="bottomLeft" activeCell="H15" sqref="H15"/>
    </sheetView>
  </sheetViews>
  <sheetFormatPr defaultColWidth="8.85546875" defaultRowHeight="63.6" customHeight="1" x14ac:dyDescent="0.25"/>
  <cols>
    <col min="1" max="2" width="10" style="102" customWidth="1"/>
    <col min="3" max="7" width="20" style="102" customWidth="1"/>
    <col min="8" max="9" width="10" style="102" customWidth="1"/>
    <col min="10" max="10" width="20" style="102" customWidth="1"/>
    <col min="11" max="25" width="10" style="102" customWidth="1"/>
    <col min="26" max="27" width="50" style="102" customWidth="1"/>
    <col min="28" max="29" width="10" style="102" customWidth="1"/>
    <col min="30" max="31" width="50" style="102" customWidth="1"/>
    <col min="32" max="16384" width="8.85546875" style="102"/>
  </cols>
  <sheetData>
    <row r="1" spans="1:33" ht="40.5" x14ac:dyDescent="0.25">
      <c r="A1" s="103" t="s">
        <v>126</v>
      </c>
      <c r="B1" s="103" t="s">
        <v>127</v>
      </c>
      <c r="C1" s="103" t="s">
        <v>128</v>
      </c>
      <c r="D1" s="103" t="s">
        <v>112</v>
      </c>
      <c r="E1" s="103" t="s">
        <v>113</v>
      </c>
      <c r="F1" s="103" t="s">
        <v>114</v>
      </c>
      <c r="G1" s="103" t="s">
        <v>115</v>
      </c>
      <c r="H1" s="103" t="s">
        <v>129</v>
      </c>
      <c r="I1" s="103" t="s">
        <v>130</v>
      </c>
      <c r="J1" s="103" t="s">
        <v>131</v>
      </c>
      <c r="K1" s="103" t="s">
        <v>132</v>
      </c>
      <c r="L1" s="103" t="s">
        <v>133</v>
      </c>
      <c r="M1" s="103" t="s">
        <v>75</v>
      </c>
      <c r="N1" s="103" t="s">
        <v>134</v>
      </c>
      <c r="O1" s="103" t="s">
        <v>135</v>
      </c>
      <c r="P1" s="103" t="s">
        <v>136</v>
      </c>
      <c r="Q1" s="103" t="s">
        <v>137</v>
      </c>
      <c r="R1" s="103" t="s">
        <v>138</v>
      </c>
      <c r="S1" s="103" t="s">
        <v>139</v>
      </c>
      <c r="T1" s="103" t="s">
        <v>69</v>
      </c>
      <c r="U1" s="103" t="s">
        <v>140</v>
      </c>
      <c r="V1" s="103" t="s">
        <v>141</v>
      </c>
      <c r="W1" s="103" t="s">
        <v>142</v>
      </c>
      <c r="X1" s="103" t="s">
        <v>143</v>
      </c>
      <c r="Y1" s="103" t="s">
        <v>144</v>
      </c>
      <c r="Z1" s="103" t="s">
        <v>145</v>
      </c>
      <c r="AA1" s="103" t="s">
        <v>146</v>
      </c>
      <c r="AB1" s="103" t="s">
        <v>147</v>
      </c>
      <c r="AC1" s="103" t="s">
        <v>148</v>
      </c>
      <c r="AD1" s="103" t="s">
        <v>149</v>
      </c>
      <c r="AE1" s="103" t="s">
        <v>150</v>
      </c>
      <c r="AF1" s="103" t="s">
        <v>151</v>
      </c>
      <c r="AG1" s="103" t="s">
        <v>152</v>
      </c>
    </row>
    <row r="2" spans="1:33" ht="13.5" x14ac:dyDescent="0.25">
      <c r="A2" s="104"/>
      <c r="B2" s="104"/>
      <c r="C2" s="104"/>
      <c r="D2" s="104"/>
      <c r="E2" s="104"/>
      <c r="F2" s="104"/>
      <c r="G2" s="104"/>
      <c r="H2" s="104"/>
      <c r="I2" s="104"/>
      <c r="J2" s="105"/>
      <c r="K2" s="104"/>
      <c r="L2" s="104"/>
      <c r="M2" s="105"/>
      <c r="N2" s="105"/>
      <c r="O2" s="105"/>
      <c r="P2" s="105"/>
      <c r="Q2" s="105"/>
      <c r="R2" s="105"/>
      <c r="S2" s="105"/>
      <c r="T2" s="105"/>
      <c r="U2" s="105"/>
      <c r="V2" s="105"/>
      <c r="W2" s="105"/>
      <c r="X2" s="105"/>
      <c r="Y2" s="105"/>
      <c r="Z2" s="105"/>
      <c r="AA2" s="105"/>
      <c r="AB2" s="104"/>
      <c r="AC2" s="104"/>
      <c r="AD2" s="104"/>
      <c r="AE2" s="105"/>
      <c r="AF2" s="104"/>
      <c r="AG2" s="104"/>
    </row>
    <row r="3" spans="1:33" ht="13.5" x14ac:dyDescent="0.25">
      <c r="A3" s="104"/>
      <c r="B3" s="104"/>
      <c r="C3" s="104"/>
      <c r="D3" s="104"/>
      <c r="E3" s="104"/>
      <c r="F3" s="104"/>
      <c r="G3" s="104"/>
      <c r="H3" s="104"/>
      <c r="I3" s="104"/>
      <c r="J3" s="105"/>
      <c r="K3" s="104"/>
      <c r="L3" s="104"/>
      <c r="M3" s="105"/>
      <c r="N3" s="105"/>
      <c r="O3" s="105"/>
      <c r="P3" s="105"/>
      <c r="Q3" s="105"/>
      <c r="R3" s="105"/>
      <c r="S3" s="105"/>
      <c r="T3" s="105"/>
      <c r="U3" s="105"/>
      <c r="V3" s="105"/>
      <c r="W3" s="105"/>
      <c r="X3" s="105"/>
      <c r="Y3" s="105"/>
      <c r="Z3" s="105"/>
      <c r="AA3" s="105"/>
      <c r="AB3" s="104"/>
      <c r="AC3" s="104"/>
      <c r="AD3" s="104"/>
      <c r="AE3" s="105"/>
      <c r="AF3" s="104"/>
      <c r="AG3" s="104"/>
    </row>
    <row r="4" spans="1:33" ht="13.5" x14ac:dyDescent="0.25">
      <c r="A4" s="104"/>
      <c r="B4" s="104"/>
      <c r="C4" s="104"/>
      <c r="D4" s="104"/>
      <c r="E4" s="104"/>
      <c r="F4" s="104"/>
      <c r="G4" s="104"/>
      <c r="H4" s="104"/>
      <c r="I4" s="104"/>
      <c r="J4" s="105"/>
      <c r="K4" s="104"/>
      <c r="L4" s="104"/>
      <c r="M4" s="105"/>
      <c r="N4" s="105"/>
      <c r="O4" s="105"/>
      <c r="P4" s="105"/>
      <c r="Q4" s="105"/>
      <c r="R4" s="105"/>
      <c r="S4" s="105"/>
      <c r="T4" s="105"/>
      <c r="U4" s="105"/>
      <c r="V4" s="105"/>
      <c r="W4" s="105"/>
      <c r="X4" s="105"/>
      <c r="Y4" s="105"/>
      <c r="Z4" s="105"/>
      <c r="AA4" s="105"/>
      <c r="AB4" s="104"/>
      <c r="AC4" s="104"/>
      <c r="AD4" s="104"/>
      <c r="AE4" s="105"/>
      <c r="AF4" s="104"/>
      <c r="AG4" s="104"/>
    </row>
    <row r="5" spans="1:33" ht="13.5" x14ac:dyDescent="0.25">
      <c r="A5" s="104"/>
      <c r="B5" s="104"/>
      <c r="C5" s="104"/>
      <c r="D5" s="104"/>
      <c r="E5" s="104"/>
      <c r="F5" s="104"/>
      <c r="G5" s="104"/>
      <c r="H5" s="104"/>
      <c r="I5" s="104"/>
      <c r="J5" s="105"/>
      <c r="K5" s="104"/>
      <c r="L5" s="104"/>
      <c r="M5" s="105"/>
      <c r="N5" s="105"/>
      <c r="O5" s="105"/>
      <c r="P5" s="105"/>
      <c r="Q5" s="105"/>
      <c r="R5" s="105"/>
      <c r="S5" s="105"/>
      <c r="T5" s="105"/>
      <c r="U5" s="105"/>
      <c r="V5" s="105"/>
      <c r="W5" s="105"/>
      <c r="X5" s="105"/>
      <c r="Y5" s="105"/>
      <c r="Z5" s="105"/>
      <c r="AA5" s="105"/>
      <c r="AB5" s="104"/>
      <c r="AC5" s="104"/>
      <c r="AD5" s="104"/>
      <c r="AE5" s="105"/>
      <c r="AF5" s="104"/>
      <c r="AG5" s="104"/>
    </row>
    <row r="6" spans="1:33" ht="13.5" x14ac:dyDescent="0.25">
      <c r="A6" s="104"/>
      <c r="B6" s="104"/>
      <c r="C6" s="104"/>
      <c r="D6" s="104"/>
      <c r="E6" s="104"/>
      <c r="F6" s="104"/>
      <c r="G6" s="104"/>
      <c r="H6" s="104"/>
      <c r="I6" s="104"/>
      <c r="J6" s="105"/>
      <c r="K6" s="104"/>
      <c r="L6" s="104"/>
      <c r="M6" s="105"/>
      <c r="N6" s="105"/>
      <c r="O6" s="105"/>
      <c r="P6" s="105"/>
      <c r="Q6" s="105"/>
      <c r="R6" s="105"/>
      <c r="S6" s="105"/>
      <c r="T6" s="105"/>
      <c r="U6" s="105"/>
      <c r="V6" s="105"/>
      <c r="W6" s="105"/>
      <c r="X6" s="105"/>
      <c r="Y6" s="105"/>
      <c r="Z6" s="105"/>
      <c r="AA6" s="105"/>
      <c r="AB6" s="104"/>
      <c r="AC6" s="104"/>
      <c r="AD6" s="104"/>
      <c r="AE6" s="105"/>
      <c r="AF6" s="104"/>
      <c r="AG6" s="104"/>
    </row>
    <row r="7" spans="1:33" ht="13.5" x14ac:dyDescent="0.25">
      <c r="A7" s="104"/>
      <c r="B7" s="104"/>
      <c r="C7" s="104"/>
      <c r="D7" s="104"/>
      <c r="E7" s="104"/>
      <c r="F7" s="104"/>
      <c r="G7" s="104"/>
      <c r="H7" s="104"/>
      <c r="I7" s="104"/>
      <c r="J7" s="105"/>
      <c r="K7" s="104"/>
      <c r="L7" s="104"/>
      <c r="M7" s="105"/>
      <c r="N7" s="105"/>
      <c r="O7" s="105"/>
      <c r="P7" s="105"/>
      <c r="Q7" s="105"/>
      <c r="R7" s="105"/>
      <c r="S7" s="105"/>
      <c r="T7" s="105"/>
      <c r="U7" s="105"/>
      <c r="V7" s="105"/>
      <c r="W7" s="105"/>
      <c r="X7" s="105"/>
      <c r="Y7" s="105"/>
      <c r="Z7" s="105"/>
      <c r="AA7" s="105"/>
      <c r="AB7" s="104"/>
      <c r="AC7" s="104"/>
      <c r="AD7" s="104"/>
      <c r="AE7" s="105"/>
      <c r="AF7" s="104"/>
      <c r="AG7" s="104"/>
    </row>
    <row r="8" spans="1:33" ht="13.5" x14ac:dyDescent="0.25">
      <c r="A8" s="104"/>
      <c r="B8" s="104"/>
      <c r="C8" s="104"/>
      <c r="D8" s="104"/>
      <c r="E8" s="104"/>
      <c r="F8" s="104"/>
      <c r="G8" s="104"/>
      <c r="H8" s="104"/>
      <c r="I8" s="104"/>
      <c r="J8" s="105"/>
      <c r="K8" s="104"/>
      <c r="L8" s="104"/>
      <c r="M8" s="105"/>
      <c r="N8" s="105"/>
      <c r="O8" s="105"/>
      <c r="P8" s="105"/>
      <c r="Q8" s="105"/>
      <c r="R8" s="105"/>
      <c r="S8" s="105"/>
      <c r="T8" s="105"/>
      <c r="U8" s="105"/>
      <c r="V8" s="105"/>
      <c r="W8" s="105"/>
      <c r="X8" s="105"/>
      <c r="Y8" s="105"/>
      <c r="Z8" s="105"/>
      <c r="AA8" s="105"/>
      <c r="AB8" s="104"/>
      <c r="AC8" s="104"/>
      <c r="AD8" s="104"/>
      <c r="AE8" s="105"/>
      <c r="AF8" s="104"/>
      <c r="AG8" s="104"/>
    </row>
    <row r="9" spans="1:33" ht="13.5" x14ac:dyDescent="0.25">
      <c r="A9" s="104"/>
      <c r="B9" s="104"/>
      <c r="C9" s="104"/>
      <c r="D9" s="104"/>
      <c r="E9" s="104"/>
      <c r="F9" s="104"/>
      <c r="G9" s="104"/>
      <c r="H9" s="104"/>
      <c r="I9" s="104"/>
      <c r="J9" s="105"/>
      <c r="K9" s="104"/>
      <c r="L9" s="104"/>
      <c r="M9" s="105"/>
      <c r="N9" s="105"/>
      <c r="O9" s="105"/>
      <c r="P9" s="105"/>
      <c r="Q9" s="105"/>
      <c r="R9" s="105"/>
      <c r="S9" s="105"/>
      <c r="T9" s="105"/>
      <c r="U9" s="105"/>
      <c r="V9" s="105"/>
      <c r="W9" s="105"/>
      <c r="X9" s="105"/>
      <c r="Y9" s="105"/>
      <c r="Z9" s="105"/>
      <c r="AA9" s="105"/>
      <c r="AB9" s="104"/>
      <c r="AC9" s="104"/>
      <c r="AD9" s="104"/>
      <c r="AE9" s="105"/>
      <c r="AF9" s="104"/>
      <c r="AG9" s="104"/>
    </row>
    <row r="10" spans="1:33" ht="13.5" x14ac:dyDescent="0.25">
      <c r="A10" s="104"/>
      <c r="B10" s="104"/>
      <c r="C10" s="104"/>
      <c r="D10" s="104"/>
      <c r="E10" s="104"/>
      <c r="F10" s="104"/>
      <c r="G10" s="104"/>
      <c r="H10" s="104"/>
      <c r="I10" s="104"/>
      <c r="J10" s="105"/>
      <c r="K10" s="104"/>
      <c r="L10" s="104"/>
      <c r="M10" s="105"/>
      <c r="N10" s="105"/>
      <c r="O10" s="105"/>
      <c r="P10" s="105"/>
      <c r="Q10" s="105"/>
      <c r="R10" s="105"/>
      <c r="S10" s="105"/>
      <c r="T10" s="105"/>
      <c r="U10" s="105"/>
      <c r="V10" s="105"/>
      <c r="W10" s="105"/>
      <c r="X10" s="105"/>
      <c r="Y10" s="105"/>
      <c r="Z10" s="105"/>
      <c r="AA10" s="105"/>
      <c r="AB10" s="104"/>
      <c r="AC10" s="104"/>
      <c r="AD10" s="104"/>
      <c r="AE10" s="105"/>
      <c r="AF10" s="104"/>
      <c r="AG10" s="104"/>
    </row>
    <row r="11" spans="1:33" ht="13.5" x14ac:dyDescent="0.25">
      <c r="A11" s="104"/>
      <c r="B11" s="104"/>
      <c r="C11" s="104"/>
      <c r="D11" s="104"/>
      <c r="E11" s="104"/>
      <c r="F11" s="104"/>
      <c r="G11" s="104"/>
      <c r="H11" s="104"/>
      <c r="I11" s="104"/>
      <c r="J11" s="105"/>
      <c r="K11" s="104"/>
      <c r="L11" s="104"/>
      <c r="M11" s="105"/>
      <c r="N11" s="105"/>
      <c r="O11" s="105"/>
      <c r="P11" s="105"/>
      <c r="Q11" s="105"/>
      <c r="R11" s="105"/>
      <c r="S11" s="105"/>
      <c r="T11" s="105"/>
      <c r="U11" s="105"/>
      <c r="V11" s="105"/>
      <c r="W11" s="105"/>
      <c r="X11" s="105"/>
      <c r="Y11" s="105"/>
      <c r="Z11" s="105"/>
      <c r="AA11" s="105"/>
      <c r="AB11" s="104"/>
      <c r="AC11" s="104"/>
      <c r="AD11" s="104"/>
      <c r="AE11" s="105"/>
      <c r="AF11" s="104"/>
      <c r="AG11" s="104"/>
    </row>
    <row r="12" spans="1:33" ht="13.5" x14ac:dyDescent="0.25">
      <c r="A12" s="104"/>
      <c r="B12" s="104"/>
      <c r="C12" s="104"/>
      <c r="D12" s="104"/>
      <c r="E12" s="104"/>
      <c r="F12" s="104"/>
      <c r="G12" s="104"/>
      <c r="H12" s="104"/>
      <c r="I12" s="104"/>
      <c r="J12" s="105"/>
      <c r="K12" s="104"/>
      <c r="L12" s="104"/>
      <c r="M12" s="105"/>
      <c r="N12" s="105"/>
      <c r="O12" s="105"/>
      <c r="P12" s="105"/>
      <c r="Q12" s="105"/>
      <c r="R12" s="105"/>
      <c r="S12" s="105"/>
      <c r="T12" s="105"/>
      <c r="U12" s="105"/>
      <c r="V12" s="105"/>
      <c r="W12" s="105"/>
      <c r="X12" s="105"/>
      <c r="Y12" s="105"/>
      <c r="Z12" s="105"/>
      <c r="AA12" s="105"/>
      <c r="AB12" s="104"/>
      <c r="AC12" s="104"/>
      <c r="AD12" s="104"/>
      <c r="AE12" s="105"/>
      <c r="AF12" s="104"/>
      <c r="AG12" s="104"/>
    </row>
    <row r="13" spans="1:33" ht="13.5" x14ac:dyDescent="0.25">
      <c r="A13" s="104"/>
      <c r="B13" s="104"/>
      <c r="C13" s="104"/>
      <c r="D13" s="104"/>
      <c r="E13" s="104"/>
      <c r="F13" s="104"/>
      <c r="G13" s="104"/>
      <c r="H13" s="104"/>
      <c r="I13" s="104"/>
      <c r="J13" s="105"/>
      <c r="K13" s="104"/>
      <c r="L13" s="104"/>
      <c r="M13" s="105"/>
      <c r="N13" s="105"/>
      <c r="O13" s="105"/>
      <c r="P13" s="105"/>
      <c r="Q13" s="105"/>
      <c r="R13" s="105"/>
      <c r="S13" s="105"/>
      <c r="T13" s="105"/>
      <c r="U13" s="105"/>
      <c r="V13" s="105"/>
      <c r="W13" s="105"/>
      <c r="X13" s="105"/>
      <c r="Y13" s="105"/>
      <c r="Z13" s="105"/>
      <c r="AA13" s="105"/>
      <c r="AB13" s="104"/>
      <c r="AC13" s="104"/>
      <c r="AD13" s="104"/>
      <c r="AE13" s="105"/>
      <c r="AF13" s="104"/>
      <c r="AG13" s="104"/>
    </row>
    <row r="14" spans="1:33" ht="13.5" x14ac:dyDescent="0.25">
      <c r="A14" s="104"/>
      <c r="B14" s="104"/>
      <c r="C14" s="104"/>
      <c r="D14" s="104"/>
      <c r="E14" s="104"/>
      <c r="F14" s="104"/>
      <c r="G14" s="104"/>
      <c r="H14" s="104"/>
      <c r="I14" s="104"/>
      <c r="J14" s="105"/>
      <c r="K14" s="104"/>
      <c r="L14" s="104"/>
      <c r="M14" s="105"/>
      <c r="N14" s="105"/>
      <c r="O14" s="105"/>
      <c r="P14" s="105"/>
      <c r="Q14" s="105"/>
      <c r="R14" s="105"/>
      <c r="S14" s="105"/>
      <c r="T14" s="105"/>
      <c r="U14" s="105"/>
      <c r="V14" s="105"/>
      <c r="W14" s="105"/>
      <c r="X14" s="105"/>
      <c r="Y14" s="105"/>
      <c r="Z14" s="105"/>
      <c r="AA14" s="105"/>
      <c r="AB14" s="104"/>
      <c r="AC14" s="104"/>
      <c r="AD14" s="104"/>
      <c r="AE14" s="105"/>
      <c r="AF14" s="104"/>
      <c r="AG14" s="104"/>
    </row>
    <row r="15" spans="1:33" ht="13.5" x14ac:dyDescent="0.25">
      <c r="A15" s="104"/>
      <c r="B15" s="104"/>
      <c r="C15" s="104"/>
      <c r="D15" s="104"/>
      <c r="E15" s="104"/>
      <c r="F15" s="104"/>
      <c r="G15" s="104"/>
      <c r="H15" s="104"/>
      <c r="I15" s="104"/>
      <c r="J15" s="105"/>
      <c r="K15" s="104"/>
      <c r="L15" s="104"/>
      <c r="M15" s="105"/>
      <c r="N15" s="105"/>
      <c r="O15" s="105"/>
      <c r="P15" s="105"/>
      <c r="Q15" s="105"/>
      <c r="R15" s="105"/>
      <c r="S15" s="105"/>
      <c r="T15" s="105"/>
      <c r="U15" s="105"/>
      <c r="V15" s="105"/>
      <c r="W15" s="105"/>
      <c r="X15" s="105"/>
      <c r="Y15" s="105"/>
      <c r="Z15" s="105"/>
      <c r="AA15" s="105"/>
      <c r="AB15" s="104"/>
      <c r="AC15" s="104"/>
      <c r="AD15" s="104"/>
      <c r="AE15" s="105"/>
      <c r="AF15" s="104"/>
      <c r="AG15" s="104"/>
    </row>
    <row r="16" spans="1:33" ht="13.5" x14ac:dyDescent="0.25">
      <c r="A16" s="104"/>
      <c r="B16" s="104"/>
      <c r="C16" s="104"/>
      <c r="D16" s="104"/>
      <c r="E16" s="104"/>
      <c r="F16" s="104"/>
      <c r="G16" s="104"/>
      <c r="H16" s="104"/>
      <c r="I16" s="104"/>
      <c r="J16" s="105"/>
      <c r="K16" s="104"/>
      <c r="L16" s="104"/>
      <c r="M16" s="105"/>
      <c r="N16" s="105"/>
      <c r="O16" s="105"/>
      <c r="P16" s="105"/>
      <c r="Q16" s="105"/>
      <c r="R16" s="105"/>
      <c r="S16" s="105"/>
      <c r="T16" s="105"/>
      <c r="U16" s="105"/>
      <c r="V16" s="105"/>
      <c r="W16" s="105"/>
      <c r="X16" s="105"/>
      <c r="Y16" s="105"/>
      <c r="Z16" s="105"/>
      <c r="AA16" s="105"/>
      <c r="AB16" s="104"/>
      <c r="AC16" s="104"/>
      <c r="AD16" s="104"/>
      <c r="AE16" s="105"/>
      <c r="AF16" s="104"/>
      <c r="AG16" s="104"/>
    </row>
    <row r="17" spans="1:33" ht="13.5" x14ac:dyDescent="0.25">
      <c r="A17" s="104"/>
      <c r="B17" s="104"/>
      <c r="C17" s="104"/>
      <c r="D17" s="104"/>
      <c r="E17" s="104"/>
      <c r="F17" s="104"/>
      <c r="G17" s="104"/>
      <c r="H17" s="104"/>
      <c r="I17" s="104"/>
      <c r="J17" s="105"/>
      <c r="K17" s="104"/>
      <c r="L17" s="104"/>
      <c r="M17" s="105"/>
      <c r="N17" s="105"/>
      <c r="O17" s="105"/>
      <c r="P17" s="105"/>
      <c r="Q17" s="105"/>
      <c r="R17" s="105"/>
      <c r="S17" s="105"/>
      <c r="T17" s="105"/>
      <c r="U17" s="105"/>
      <c r="V17" s="105"/>
      <c r="W17" s="105"/>
      <c r="X17" s="105"/>
      <c r="Y17" s="105"/>
      <c r="Z17" s="105"/>
      <c r="AA17" s="105"/>
      <c r="AB17" s="104"/>
      <c r="AC17" s="104"/>
      <c r="AD17" s="104"/>
      <c r="AE17" s="105"/>
      <c r="AF17" s="104"/>
      <c r="AG17" s="104"/>
    </row>
    <row r="18" spans="1:33" ht="13.5" x14ac:dyDescent="0.25">
      <c r="A18" s="104"/>
      <c r="B18" s="104"/>
      <c r="C18" s="104"/>
      <c r="D18" s="104"/>
      <c r="E18" s="104"/>
      <c r="F18" s="104"/>
      <c r="G18" s="104"/>
      <c r="H18" s="104"/>
      <c r="I18" s="104"/>
      <c r="J18" s="105"/>
      <c r="K18" s="104"/>
      <c r="L18" s="104"/>
      <c r="M18" s="105"/>
      <c r="N18" s="105"/>
      <c r="O18" s="105"/>
      <c r="P18" s="105"/>
      <c r="Q18" s="105"/>
      <c r="R18" s="105"/>
      <c r="S18" s="105"/>
      <c r="T18" s="105"/>
      <c r="U18" s="105"/>
      <c r="V18" s="105"/>
      <c r="W18" s="105"/>
      <c r="X18" s="105"/>
      <c r="Y18" s="105"/>
      <c r="Z18" s="105"/>
      <c r="AA18" s="105"/>
      <c r="AB18" s="104"/>
      <c r="AC18" s="104"/>
      <c r="AD18" s="104"/>
      <c r="AE18" s="105"/>
      <c r="AF18" s="104"/>
      <c r="AG18" s="104"/>
    </row>
    <row r="19" spans="1:33" ht="13.5" x14ac:dyDescent="0.25">
      <c r="A19" s="104"/>
      <c r="B19" s="104"/>
      <c r="C19" s="104"/>
      <c r="D19" s="104"/>
      <c r="E19" s="104"/>
      <c r="F19" s="104"/>
      <c r="G19" s="104"/>
      <c r="H19" s="104"/>
      <c r="I19" s="104"/>
      <c r="J19" s="105"/>
      <c r="K19" s="104"/>
      <c r="L19" s="104"/>
      <c r="M19" s="105"/>
      <c r="N19" s="105"/>
      <c r="O19" s="105"/>
      <c r="P19" s="105"/>
      <c r="Q19" s="105"/>
      <c r="R19" s="105"/>
      <c r="S19" s="105"/>
      <c r="T19" s="105"/>
      <c r="U19" s="105"/>
      <c r="V19" s="105"/>
      <c r="W19" s="105"/>
      <c r="X19" s="105"/>
      <c r="Y19" s="105"/>
      <c r="Z19" s="105"/>
      <c r="AA19" s="105"/>
      <c r="AB19" s="104"/>
      <c r="AC19" s="104"/>
      <c r="AD19" s="104"/>
      <c r="AE19" s="105"/>
      <c r="AF19" s="104"/>
      <c r="AG19" s="104"/>
    </row>
    <row r="20" spans="1:33" ht="13.5" x14ac:dyDescent="0.25">
      <c r="A20" s="104"/>
      <c r="B20" s="104"/>
      <c r="C20" s="104"/>
      <c r="D20" s="104"/>
      <c r="E20" s="104"/>
      <c r="F20" s="104"/>
      <c r="G20" s="104"/>
      <c r="H20" s="104"/>
      <c r="I20" s="104"/>
      <c r="J20" s="105"/>
      <c r="K20" s="104"/>
      <c r="L20" s="104"/>
      <c r="M20" s="105"/>
      <c r="N20" s="105"/>
      <c r="O20" s="105"/>
      <c r="P20" s="105"/>
      <c r="Q20" s="105"/>
      <c r="R20" s="105"/>
      <c r="S20" s="105"/>
      <c r="T20" s="105"/>
      <c r="U20" s="105"/>
      <c r="V20" s="105"/>
      <c r="W20" s="105"/>
      <c r="X20" s="105"/>
      <c r="Y20" s="105"/>
      <c r="Z20" s="105"/>
      <c r="AA20" s="105"/>
      <c r="AB20" s="104"/>
      <c r="AC20" s="104"/>
      <c r="AD20" s="104"/>
      <c r="AE20" s="105"/>
      <c r="AF20" s="104"/>
      <c r="AG20" s="104"/>
    </row>
    <row r="21" spans="1:33" ht="13.5" x14ac:dyDescent="0.25">
      <c r="A21" s="104"/>
      <c r="B21" s="104"/>
      <c r="C21" s="104"/>
      <c r="D21" s="104"/>
      <c r="E21" s="104"/>
      <c r="F21" s="104"/>
      <c r="G21" s="104"/>
      <c r="H21" s="104"/>
      <c r="I21" s="104"/>
      <c r="J21" s="105"/>
      <c r="K21" s="104"/>
      <c r="L21" s="104"/>
      <c r="M21" s="105"/>
      <c r="N21" s="105"/>
      <c r="O21" s="105"/>
      <c r="P21" s="105"/>
      <c r="Q21" s="105"/>
      <c r="R21" s="105"/>
      <c r="S21" s="105"/>
      <c r="T21" s="105"/>
      <c r="U21" s="105"/>
      <c r="V21" s="105"/>
      <c r="W21" s="105"/>
      <c r="X21" s="105"/>
      <c r="Y21" s="105"/>
      <c r="Z21" s="105"/>
      <c r="AA21" s="105"/>
      <c r="AB21" s="104"/>
      <c r="AC21" s="104"/>
      <c r="AD21" s="104"/>
      <c r="AE21" s="105"/>
      <c r="AF21" s="104"/>
      <c r="AG21" s="104"/>
    </row>
    <row r="22" spans="1:33" ht="13.5" x14ac:dyDescent="0.25">
      <c r="A22" s="104"/>
      <c r="B22" s="104"/>
      <c r="C22" s="104"/>
      <c r="D22" s="104"/>
      <c r="E22" s="104"/>
      <c r="F22" s="104"/>
      <c r="G22" s="104"/>
      <c r="H22" s="104"/>
      <c r="I22" s="104"/>
      <c r="J22" s="105"/>
      <c r="K22" s="104"/>
      <c r="L22" s="104"/>
      <c r="M22" s="105"/>
      <c r="N22" s="105"/>
      <c r="O22" s="105"/>
      <c r="P22" s="105"/>
      <c r="Q22" s="105"/>
      <c r="R22" s="105"/>
      <c r="S22" s="105"/>
      <c r="T22" s="105"/>
      <c r="U22" s="105"/>
      <c r="V22" s="105"/>
      <c r="W22" s="105"/>
      <c r="X22" s="105"/>
      <c r="Y22" s="105"/>
      <c r="Z22" s="105"/>
      <c r="AA22" s="105"/>
      <c r="AB22" s="104"/>
      <c r="AC22" s="104"/>
      <c r="AD22" s="104"/>
      <c r="AE22" s="105"/>
      <c r="AF22" s="104"/>
      <c r="AG22" s="104"/>
    </row>
    <row r="23" spans="1:33" ht="13.5" x14ac:dyDescent="0.25">
      <c r="A23" s="104"/>
      <c r="B23" s="104"/>
      <c r="C23" s="104"/>
      <c r="D23" s="104"/>
      <c r="E23" s="104"/>
      <c r="F23" s="104"/>
      <c r="G23" s="104"/>
      <c r="H23" s="104"/>
      <c r="I23" s="104"/>
      <c r="J23" s="105"/>
      <c r="K23" s="104"/>
      <c r="L23" s="104"/>
      <c r="M23" s="105"/>
      <c r="N23" s="105"/>
      <c r="O23" s="105"/>
      <c r="P23" s="105"/>
      <c r="Q23" s="105"/>
      <c r="R23" s="105"/>
      <c r="S23" s="105"/>
      <c r="T23" s="105"/>
      <c r="U23" s="105"/>
      <c r="V23" s="105"/>
      <c r="W23" s="105"/>
      <c r="X23" s="105"/>
      <c r="Y23" s="105"/>
      <c r="Z23" s="105"/>
      <c r="AA23" s="105"/>
      <c r="AB23" s="104"/>
      <c r="AC23" s="104"/>
      <c r="AD23" s="104"/>
      <c r="AE23" s="105"/>
      <c r="AF23" s="104"/>
      <c r="AG23" s="10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9">
    <pageSetUpPr fitToPage="1"/>
  </sheetPr>
  <dimension ref="A1:O53"/>
  <sheetViews>
    <sheetView workbookViewId="0">
      <selection activeCell="F45" sqref="F45 N45"/>
    </sheetView>
  </sheetViews>
  <sheetFormatPr defaultColWidth="18.5703125" defaultRowHeight="11.25" x14ac:dyDescent="0.2"/>
  <cols>
    <col min="1" max="1" width="18.7109375" style="43" customWidth="1"/>
    <col min="2" max="4" width="18.5703125" style="43"/>
    <col min="5" max="5" width="12.42578125" style="43" customWidth="1"/>
    <col min="6" max="6" width="15.28515625" style="43" customWidth="1"/>
    <col min="7" max="7" width="14" style="43" bestFit="1" customWidth="1"/>
    <col min="8" max="8" width="10.28515625" style="43" bestFit="1" customWidth="1"/>
    <col min="9" max="9" width="7.28515625" style="43" customWidth="1"/>
    <col min="10" max="10" width="9.5703125" style="43" bestFit="1" customWidth="1"/>
    <col min="11" max="11" width="6.85546875" style="43" customWidth="1"/>
    <col min="12" max="12" width="8.7109375" style="43" bestFit="1" customWidth="1"/>
    <col min="13" max="13" width="8.28515625" style="43" customWidth="1"/>
    <col min="14" max="14" width="13.140625" style="43" customWidth="1"/>
    <col min="15" max="15" width="0" style="43" hidden="1" customWidth="1"/>
    <col min="16" max="16384" width="18.5703125" style="43"/>
  </cols>
  <sheetData>
    <row r="1" spans="1:15" x14ac:dyDescent="0.2">
      <c r="M1" s="94" t="s">
        <v>164</v>
      </c>
      <c r="N1" s="98">
        <f>'1-Date proiect'!B13</f>
        <v>0</v>
      </c>
    </row>
    <row r="2" spans="1:15" x14ac:dyDescent="0.2">
      <c r="A2" s="481" t="s">
        <v>111</v>
      </c>
      <c r="B2" s="482"/>
      <c r="C2" s="482"/>
      <c r="D2" s="482"/>
      <c r="E2" s="482"/>
      <c r="F2" s="482"/>
      <c r="G2" s="482"/>
      <c r="H2" s="482"/>
      <c r="I2" s="482"/>
      <c r="J2" s="482"/>
      <c r="K2" s="482"/>
      <c r="L2" s="482"/>
      <c r="M2" s="482"/>
      <c r="N2" s="482"/>
    </row>
    <row r="3" spans="1:15" ht="12" thickBot="1" x14ac:dyDescent="0.25"/>
    <row r="4" spans="1:15" x14ac:dyDescent="0.2">
      <c r="A4" s="483" t="s">
        <v>112</v>
      </c>
      <c r="B4" s="485" t="s">
        <v>113</v>
      </c>
      <c r="C4" s="485" t="s">
        <v>114</v>
      </c>
      <c r="D4" s="485" t="s">
        <v>115</v>
      </c>
      <c r="E4" s="485" t="s">
        <v>116</v>
      </c>
      <c r="F4" s="485" t="s">
        <v>117</v>
      </c>
      <c r="G4" s="485" t="s">
        <v>118</v>
      </c>
      <c r="H4" s="472" t="s">
        <v>119</v>
      </c>
      <c r="I4" s="473"/>
      <c r="J4" s="472" t="s">
        <v>120</v>
      </c>
      <c r="K4" s="473"/>
      <c r="L4" s="472" t="s">
        <v>121</v>
      </c>
      <c r="M4" s="473"/>
      <c r="N4" s="476" t="s">
        <v>122</v>
      </c>
    </row>
    <row r="5" spans="1:15" ht="25.9" customHeight="1" thickBot="1" x14ac:dyDescent="0.25">
      <c r="A5" s="484"/>
      <c r="B5" s="486"/>
      <c r="C5" s="486"/>
      <c r="D5" s="486"/>
      <c r="E5" s="486"/>
      <c r="F5" s="486"/>
      <c r="G5" s="486"/>
      <c r="H5" s="474"/>
      <c r="I5" s="475"/>
      <c r="J5" s="474"/>
      <c r="K5" s="475"/>
      <c r="L5" s="474"/>
      <c r="M5" s="475"/>
      <c r="N5" s="477"/>
    </row>
    <row r="6" spans="1:15" ht="12" thickBot="1" x14ac:dyDescent="0.25">
      <c r="A6" s="44"/>
      <c r="B6" s="45"/>
      <c r="C6" s="45"/>
      <c r="D6" s="45"/>
      <c r="E6" s="46" t="s">
        <v>123</v>
      </c>
      <c r="F6" s="46" t="s">
        <v>123</v>
      </c>
      <c r="G6" s="46" t="s">
        <v>123</v>
      </c>
      <c r="H6" s="46" t="s">
        <v>123</v>
      </c>
      <c r="I6" s="46" t="s">
        <v>124</v>
      </c>
      <c r="J6" s="46" t="s">
        <v>123</v>
      </c>
      <c r="K6" s="46" t="s">
        <v>124</v>
      </c>
      <c r="L6" s="46" t="s">
        <v>123</v>
      </c>
      <c r="M6" s="46" t="s">
        <v>124</v>
      </c>
      <c r="N6" s="47" t="s">
        <v>123</v>
      </c>
    </row>
    <row r="7" spans="1:15" x14ac:dyDescent="0.2">
      <c r="A7" s="48"/>
      <c r="B7" s="49"/>
      <c r="C7" s="49"/>
      <c r="D7" s="49"/>
      <c r="E7" s="50">
        <v>1</v>
      </c>
      <c r="F7" s="50">
        <v>2</v>
      </c>
      <c r="G7" s="50">
        <v>3</v>
      </c>
      <c r="H7" s="50">
        <v>4</v>
      </c>
      <c r="I7" s="50">
        <v>5</v>
      </c>
      <c r="J7" s="50">
        <v>6</v>
      </c>
      <c r="K7" s="50">
        <v>7</v>
      </c>
      <c r="L7" s="50">
        <v>8</v>
      </c>
      <c r="M7" s="50">
        <v>9</v>
      </c>
      <c r="N7" s="51">
        <v>10</v>
      </c>
    </row>
    <row r="8" spans="1:15" ht="48.6" customHeight="1" x14ac:dyDescent="0.2">
      <c r="A8" s="52">
        <f>'3- Export SMIS'!D2</f>
        <v>0</v>
      </c>
      <c r="B8" s="52">
        <f>'3- Export SMIS'!E2</f>
        <v>0</v>
      </c>
      <c r="C8" s="52">
        <f>'3- Export SMIS'!F2</f>
        <v>0</v>
      </c>
      <c r="D8" s="52">
        <f>'3- Export SMIS'!G2</f>
        <v>0</v>
      </c>
      <c r="E8" s="53">
        <f>F8+N8</f>
        <v>0</v>
      </c>
      <c r="F8" s="53">
        <f>'3- Export SMIS'!V2</f>
        <v>0</v>
      </c>
      <c r="G8" s="53">
        <f>'3- Export SMIS'!W2</f>
        <v>0</v>
      </c>
      <c r="H8" s="53">
        <f>'3- Export SMIS'!Z2</f>
        <v>0</v>
      </c>
      <c r="I8" s="54" t="e">
        <f t="shared" ref="I8:I51" si="0">H8/F8</f>
        <v>#DIV/0!</v>
      </c>
      <c r="J8" s="53">
        <f>'3- Export SMIS'!AA2</f>
        <v>0</v>
      </c>
      <c r="K8" s="54" t="e">
        <f t="shared" ref="K8:K19" si="1">J8/F8</f>
        <v>#DIV/0!</v>
      </c>
      <c r="L8" s="53">
        <f>'3- Export SMIS'!X2</f>
        <v>0</v>
      </c>
      <c r="M8" s="55" t="e">
        <f t="shared" ref="M8:M51" si="2">SUM(L8*100%)/F8</f>
        <v>#DIV/0!</v>
      </c>
      <c r="N8" s="53">
        <f>'3- Export SMIS'!S2+'3- Export SMIS'!U2</f>
        <v>0</v>
      </c>
      <c r="O8" s="43">
        <f>'3- Export SMIS'!K2</f>
        <v>0</v>
      </c>
    </row>
    <row r="9" spans="1:15" x14ac:dyDescent="0.2">
      <c r="A9" s="52">
        <f>'3- Export SMIS'!D3</f>
        <v>0</v>
      </c>
      <c r="B9" s="52">
        <f>'3- Export SMIS'!E3</f>
        <v>0</v>
      </c>
      <c r="C9" s="52">
        <f>'3- Export SMIS'!F3</f>
        <v>0</v>
      </c>
      <c r="D9" s="52">
        <f>'3- Export SMIS'!G3</f>
        <v>0</v>
      </c>
      <c r="E9" s="53">
        <f t="shared" ref="E9:E19" si="3">F9+N9</f>
        <v>0</v>
      </c>
      <c r="F9" s="53">
        <f>'3- Export SMIS'!V3</f>
        <v>0</v>
      </c>
      <c r="G9" s="53">
        <f>'3- Export SMIS'!W3</f>
        <v>0</v>
      </c>
      <c r="H9" s="53">
        <f>'3- Export SMIS'!Z3</f>
        <v>0</v>
      </c>
      <c r="I9" s="54" t="e">
        <f t="shared" si="0"/>
        <v>#DIV/0!</v>
      </c>
      <c r="J9" s="53">
        <f>'3- Export SMIS'!AA3</f>
        <v>0</v>
      </c>
      <c r="K9" s="54" t="e">
        <f t="shared" si="1"/>
        <v>#DIV/0!</v>
      </c>
      <c r="L9" s="53">
        <f>'3- Export SMIS'!X3</f>
        <v>0</v>
      </c>
      <c r="M9" s="55" t="e">
        <f t="shared" si="2"/>
        <v>#DIV/0!</v>
      </c>
      <c r="N9" s="53">
        <f>'3- Export SMIS'!S3+'3- Export SMIS'!U3</f>
        <v>0</v>
      </c>
      <c r="O9" s="43">
        <f>'3- Export SMIS'!K3</f>
        <v>0</v>
      </c>
    </row>
    <row r="10" spans="1:15" x14ac:dyDescent="0.2">
      <c r="A10" s="52">
        <f>'3- Export SMIS'!D4</f>
        <v>0</v>
      </c>
      <c r="B10" s="52">
        <f>'3- Export SMIS'!E4</f>
        <v>0</v>
      </c>
      <c r="C10" s="52">
        <f>'3- Export SMIS'!F4</f>
        <v>0</v>
      </c>
      <c r="D10" s="52">
        <f>'3- Export SMIS'!G4</f>
        <v>0</v>
      </c>
      <c r="E10" s="53">
        <f t="shared" si="3"/>
        <v>0</v>
      </c>
      <c r="F10" s="53">
        <f>'3- Export SMIS'!V4</f>
        <v>0</v>
      </c>
      <c r="G10" s="53">
        <f>'3- Export SMIS'!W4</f>
        <v>0</v>
      </c>
      <c r="H10" s="53">
        <f>'3- Export SMIS'!Z4</f>
        <v>0</v>
      </c>
      <c r="I10" s="54" t="e">
        <f t="shared" si="0"/>
        <v>#DIV/0!</v>
      </c>
      <c r="J10" s="53">
        <f>'3- Export SMIS'!AA4</f>
        <v>0</v>
      </c>
      <c r="K10" s="54" t="e">
        <f t="shared" si="1"/>
        <v>#DIV/0!</v>
      </c>
      <c r="L10" s="53">
        <f>'3- Export SMIS'!X4</f>
        <v>0</v>
      </c>
      <c r="M10" s="55" t="e">
        <f t="shared" si="2"/>
        <v>#DIV/0!</v>
      </c>
      <c r="N10" s="53">
        <f>'3- Export SMIS'!S4+'3- Export SMIS'!U4</f>
        <v>0</v>
      </c>
      <c r="O10" s="43">
        <f>'3- Export SMIS'!K4</f>
        <v>0</v>
      </c>
    </row>
    <row r="11" spans="1:15" x14ac:dyDescent="0.2">
      <c r="A11" s="52">
        <f>'3- Export SMIS'!D5</f>
        <v>0</v>
      </c>
      <c r="B11" s="52">
        <f>'3- Export SMIS'!E5</f>
        <v>0</v>
      </c>
      <c r="C11" s="52">
        <f>'3- Export SMIS'!F5</f>
        <v>0</v>
      </c>
      <c r="D11" s="52">
        <f>'3- Export SMIS'!G5</f>
        <v>0</v>
      </c>
      <c r="E11" s="53">
        <f t="shared" si="3"/>
        <v>0</v>
      </c>
      <c r="F11" s="53">
        <f>'3- Export SMIS'!V5</f>
        <v>0</v>
      </c>
      <c r="G11" s="53">
        <f>'3- Export SMIS'!W5</f>
        <v>0</v>
      </c>
      <c r="H11" s="53">
        <f>'3- Export SMIS'!Z5</f>
        <v>0</v>
      </c>
      <c r="I11" s="54" t="e">
        <f t="shared" si="0"/>
        <v>#DIV/0!</v>
      </c>
      <c r="J11" s="53">
        <f>'3- Export SMIS'!AA5</f>
        <v>0</v>
      </c>
      <c r="K11" s="54" t="e">
        <f t="shared" si="1"/>
        <v>#DIV/0!</v>
      </c>
      <c r="L11" s="53">
        <f>'3- Export SMIS'!X5</f>
        <v>0</v>
      </c>
      <c r="M11" s="55" t="e">
        <f t="shared" si="2"/>
        <v>#DIV/0!</v>
      </c>
      <c r="N11" s="53">
        <f>'3- Export SMIS'!S5+'3- Export SMIS'!U5</f>
        <v>0</v>
      </c>
      <c r="O11" s="43">
        <f>'3- Export SMIS'!K5</f>
        <v>0</v>
      </c>
    </row>
    <row r="12" spans="1:15" x14ac:dyDescent="0.2">
      <c r="A12" s="52">
        <f>'3- Export SMIS'!D6</f>
        <v>0</v>
      </c>
      <c r="B12" s="52">
        <f>'3- Export SMIS'!E6</f>
        <v>0</v>
      </c>
      <c r="C12" s="52">
        <f>'3- Export SMIS'!F6</f>
        <v>0</v>
      </c>
      <c r="D12" s="52">
        <f>'3- Export SMIS'!G6</f>
        <v>0</v>
      </c>
      <c r="E12" s="53">
        <f t="shared" si="3"/>
        <v>0</v>
      </c>
      <c r="F12" s="53">
        <f>'3- Export SMIS'!V6</f>
        <v>0</v>
      </c>
      <c r="G12" s="53">
        <f>'3- Export SMIS'!W6</f>
        <v>0</v>
      </c>
      <c r="H12" s="53">
        <f>'3- Export SMIS'!Z6</f>
        <v>0</v>
      </c>
      <c r="I12" s="54" t="e">
        <f t="shared" si="0"/>
        <v>#DIV/0!</v>
      </c>
      <c r="J12" s="53">
        <f>'3- Export SMIS'!AA6</f>
        <v>0</v>
      </c>
      <c r="K12" s="54" t="e">
        <f t="shared" si="1"/>
        <v>#DIV/0!</v>
      </c>
      <c r="L12" s="53">
        <f>'3- Export SMIS'!X6</f>
        <v>0</v>
      </c>
      <c r="M12" s="55" t="e">
        <f t="shared" si="2"/>
        <v>#DIV/0!</v>
      </c>
      <c r="N12" s="53">
        <f>'3- Export SMIS'!S6+'3- Export SMIS'!U6</f>
        <v>0</v>
      </c>
      <c r="O12" s="43">
        <f>'3- Export SMIS'!K6</f>
        <v>0</v>
      </c>
    </row>
    <row r="13" spans="1:15" x14ac:dyDescent="0.2">
      <c r="A13" s="52">
        <f>'3- Export SMIS'!D7</f>
        <v>0</v>
      </c>
      <c r="B13" s="52">
        <f>'3- Export SMIS'!E7</f>
        <v>0</v>
      </c>
      <c r="C13" s="52">
        <f>'3- Export SMIS'!F7</f>
        <v>0</v>
      </c>
      <c r="D13" s="52">
        <f>'3- Export SMIS'!G7</f>
        <v>0</v>
      </c>
      <c r="E13" s="53">
        <f t="shared" si="3"/>
        <v>0</v>
      </c>
      <c r="F13" s="53">
        <f>'3- Export SMIS'!V7</f>
        <v>0</v>
      </c>
      <c r="G13" s="53">
        <f>'3- Export SMIS'!W7</f>
        <v>0</v>
      </c>
      <c r="H13" s="53">
        <f>'3- Export SMIS'!Z7</f>
        <v>0</v>
      </c>
      <c r="I13" s="54" t="e">
        <f t="shared" si="0"/>
        <v>#DIV/0!</v>
      </c>
      <c r="J13" s="53">
        <f>'3- Export SMIS'!AA7</f>
        <v>0</v>
      </c>
      <c r="K13" s="54" t="e">
        <f t="shared" si="1"/>
        <v>#DIV/0!</v>
      </c>
      <c r="L13" s="53">
        <f>'3- Export SMIS'!X7</f>
        <v>0</v>
      </c>
      <c r="M13" s="55" t="e">
        <f t="shared" si="2"/>
        <v>#DIV/0!</v>
      </c>
      <c r="N13" s="53">
        <f>'3- Export SMIS'!S7+'3- Export SMIS'!U7</f>
        <v>0</v>
      </c>
      <c r="O13" s="43">
        <f>'3- Export SMIS'!K7</f>
        <v>0</v>
      </c>
    </row>
    <row r="14" spans="1:15" x14ac:dyDescent="0.2">
      <c r="A14" s="52">
        <f>'3- Export SMIS'!D8</f>
        <v>0</v>
      </c>
      <c r="B14" s="52">
        <f>'3- Export SMIS'!E8</f>
        <v>0</v>
      </c>
      <c r="C14" s="52">
        <f>'3- Export SMIS'!F8</f>
        <v>0</v>
      </c>
      <c r="D14" s="52">
        <f>'3- Export SMIS'!G8</f>
        <v>0</v>
      </c>
      <c r="E14" s="53">
        <f t="shared" si="3"/>
        <v>0</v>
      </c>
      <c r="F14" s="53">
        <f>'3- Export SMIS'!V8</f>
        <v>0</v>
      </c>
      <c r="G14" s="53">
        <f>'3- Export SMIS'!W8</f>
        <v>0</v>
      </c>
      <c r="H14" s="53">
        <f>'3- Export SMIS'!Z8</f>
        <v>0</v>
      </c>
      <c r="I14" s="54" t="e">
        <f t="shared" si="0"/>
        <v>#DIV/0!</v>
      </c>
      <c r="J14" s="53">
        <f>'3- Export SMIS'!AA8</f>
        <v>0</v>
      </c>
      <c r="K14" s="54" t="e">
        <f t="shared" si="1"/>
        <v>#DIV/0!</v>
      </c>
      <c r="L14" s="53">
        <f>'3- Export SMIS'!X8</f>
        <v>0</v>
      </c>
      <c r="M14" s="55" t="e">
        <f t="shared" si="2"/>
        <v>#DIV/0!</v>
      </c>
      <c r="N14" s="53">
        <f>'3- Export SMIS'!S8+'3- Export SMIS'!U8</f>
        <v>0</v>
      </c>
      <c r="O14" s="43">
        <f>'3- Export SMIS'!K8</f>
        <v>0</v>
      </c>
    </row>
    <row r="15" spans="1:15" x14ac:dyDescent="0.2">
      <c r="A15" s="52">
        <f>'3- Export SMIS'!D9</f>
        <v>0</v>
      </c>
      <c r="B15" s="52">
        <f>'3- Export SMIS'!E9</f>
        <v>0</v>
      </c>
      <c r="C15" s="52">
        <f>'3- Export SMIS'!F9</f>
        <v>0</v>
      </c>
      <c r="D15" s="52">
        <f>'3- Export SMIS'!G9</f>
        <v>0</v>
      </c>
      <c r="E15" s="53">
        <f t="shared" si="3"/>
        <v>0</v>
      </c>
      <c r="F15" s="53">
        <f>'3- Export SMIS'!V9</f>
        <v>0</v>
      </c>
      <c r="G15" s="53">
        <f>'3- Export SMIS'!W9</f>
        <v>0</v>
      </c>
      <c r="H15" s="53">
        <f>'3- Export SMIS'!Z9</f>
        <v>0</v>
      </c>
      <c r="I15" s="54" t="e">
        <f t="shared" si="0"/>
        <v>#DIV/0!</v>
      </c>
      <c r="J15" s="53">
        <f>'3- Export SMIS'!AA9</f>
        <v>0</v>
      </c>
      <c r="K15" s="54" t="e">
        <f t="shared" si="1"/>
        <v>#DIV/0!</v>
      </c>
      <c r="L15" s="53">
        <f>'3- Export SMIS'!X9</f>
        <v>0</v>
      </c>
      <c r="M15" s="55" t="e">
        <f t="shared" si="2"/>
        <v>#DIV/0!</v>
      </c>
      <c r="N15" s="53">
        <f>'3- Export SMIS'!S9+'3- Export SMIS'!U9</f>
        <v>0</v>
      </c>
      <c r="O15" s="43">
        <f>'3- Export SMIS'!K9</f>
        <v>0</v>
      </c>
    </row>
    <row r="16" spans="1:15" x14ac:dyDescent="0.2">
      <c r="A16" s="52">
        <f>'3- Export SMIS'!D10</f>
        <v>0</v>
      </c>
      <c r="B16" s="52">
        <f>'3- Export SMIS'!E10</f>
        <v>0</v>
      </c>
      <c r="C16" s="52">
        <f>'3- Export SMIS'!F10</f>
        <v>0</v>
      </c>
      <c r="D16" s="52">
        <f>'3- Export SMIS'!G10</f>
        <v>0</v>
      </c>
      <c r="E16" s="53">
        <f t="shared" si="3"/>
        <v>0</v>
      </c>
      <c r="F16" s="53">
        <f>'3- Export SMIS'!V10</f>
        <v>0</v>
      </c>
      <c r="G16" s="53">
        <f>'3- Export SMIS'!W10</f>
        <v>0</v>
      </c>
      <c r="H16" s="53">
        <f>'3- Export SMIS'!Z10</f>
        <v>0</v>
      </c>
      <c r="I16" s="54" t="e">
        <f t="shared" si="0"/>
        <v>#DIV/0!</v>
      </c>
      <c r="J16" s="53">
        <f>'3- Export SMIS'!AA10</f>
        <v>0</v>
      </c>
      <c r="K16" s="54" t="e">
        <f t="shared" si="1"/>
        <v>#DIV/0!</v>
      </c>
      <c r="L16" s="53">
        <f>'3- Export SMIS'!X10</f>
        <v>0</v>
      </c>
      <c r="M16" s="55" t="e">
        <f t="shared" si="2"/>
        <v>#DIV/0!</v>
      </c>
      <c r="N16" s="53">
        <f>'3- Export SMIS'!S10+'3- Export SMIS'!U10</f>
        <v>0</v>
      </c>
      <c r="O16" s="43">
        <f>'3- Export SMIS'!K10</f>
        <v>0</v>
      </c>
    </row>
    <row r="17" spans="1:15" x14ac:dyDescent="0.2">
      <c r="A17" s="52">
        <f>'3- Export SMIS'!D11</f>
        <v>0</v>
      </c>
      <c r="B17" s="52">
        <f>'3- Export SMIS'!E11</f>
        <v>0</v>
      </c>
      <c r="C17" s="52">
        <f>'3- Export SMIS'!F11</f>
        <v>0</v>
      </c>
      <c r="D17" s="52">
        <f>'3- Export SMIS'!G11</f>
        <v>0</v>
      </c>
      <c r="E17" s="53">
        <f t="shared" si="3"/>
        <v>0</v>
      </c>
      <c r="F17" s="53">
        <f>'3- Export SMIS'!V11</f>
        <v>0</v>
      </c>
      <c r="G17" s="53">
        <f>'3- Export SMIS'!W11</f>
        <v>0</v>
      </c>
      <c r="H17" s="53">
        <f>'3- Export SMIS'!Z11</f>
        <v>0</v>
      </c>
      <c r="I17" s="54" t="e">
        <f t="shared" si="0"/>
        <v>#DIV/0!</v>
      </c>
      <c r="J17" s="53">
        <f>'3- Export SMIS'!AA11</f>
        <v>0</v>
      </c>
      <c r="K17" s="54" t="e">
        <f t="shared" si="1"/>
        <v>#DIV/0!</v>
      </c>
      <c r="L17" s="53">
        <f>'3- Export SMIS'!X11</f>
        <v>0</v>
      </c>
      <c r="M17" s="55" t="e">
        <f t="shared" si="2"/>
        <v>#DIV/0!</v>
      </c>
      <c r="N17" s="53">
        <f>'3- Export SMIS'!S11+'3- Export SMIS'!U11</f>
        <v>0</v>
      </c>
      <c r="O17" s="43">
        <f>'3- Export SMIS'!K11</f>
        <v>0</v>
      </c>
    </row>
    <row r="18" spans="1:15" x14ac:dyDescent="0.2">
      <c r="A18" s="52">
        <f>'3- Export SMIS'!D12</f>
        <v>0</v>
      </c>
      <c r="B18" s="52">
        <f>'3- Export SMIS'!E12</f>
        <v>0</v>
      </c>
      <c r="C18" s="52">
        <f>'3- Export SMIS'!F12</f>
        <v>0</v>
      </c>
      <c r="D18" s="52">
        <f>'3- Export SMIS'!G12</f>
        <v>0</v>
      </c>
      <c r="E18" s="53">
        <f t="shared" si="3"/>
        <v>0</v>
      </c>
      <c r="F18" s="53">
        <f>'3- Export SMIS'!V12</f>
        <v>0</v>
      </c>
      <c r="G18" s="53">
        <f>'3- Export SMIS'!W12</f>
        <v>0</v>
      </c>
      <c r="H18" s="53">
        <f>'3- Export SMIS'!Z12</f>
        <v>0</v>
      </c>
      <c r="I18" s="54" t="e">
        <f t="shared" si="0"/>
        <v>#DIV/0!</v>
      </c>
      <c r="J18" s="53">
        <f>'3- Export SMIS'!AA12</f>
        <v>0</v>
      </c>
      <c r="K18" s="54" t="e">
        <f t="shared" si="1"/>
        <v>#DIV/0!</v>
      </c>
      <c r="L18" s="53">
        <f>'3- Export SMIS'!X12</f>
        <v>0</v>
      </c>
      <c r="M18" s="55" t="e">
        <f t="shared" si="2"/>
        <v>#DIV/0!</v>
      </c>
      <c r="N18" s="53">
        <f>'3- Export SMIS'!S12+'3- Export SMIS'!U12</f>
        <v>0</v>
      </c>
      <c r="O18" s="43">
        <f>'3- Export SMIS'!K12</f>
        <v>0</v>
      </c>
    </row>
    <row r="19" spans="1:15" x14ac:dyDescent="0.2">
      <c r="A19" s="52">
        <f>'3- Export SMIS'!D13</f>
        <v>0</v>
      </c>
      <c r="B19" s="52">
        <f>'3- Export SMIS'!E13</f>
        <v>0</v>
      </c>
      <c r="C19" s="52">
        <f>'3- Export SMIS'!F13</f>
        <v>0</v>
      </c>
      <c r="D19" s="52">
        <f>'3- Export SMIS'!G13</f>
        <v>0</v>
      </c>
      <c r="E19" s="53">
        <f t="shared" si="3"/>
        <v>0</v>
      </c>
      <c r="F19" s="53">
        <f>'3- Export SMIS'!V13</f>
        <v>0</v>
      </c>
      <c r="G19" s="53">
        <f>'3- Export SMIS'!W13</f>
        <v>0</v>
      </c>
      <c r="H19" s="53">
        <f>'3- Export SMIS'!Z13</f>
        <v>0</v>
      </c>
      <c r="I19" s="54" t="e">
        <f t="shared" si="0"/>
        <v>#DIV/0!</v>
      </c>
      <c r="J19" s="53">
        <f>'3- Export SMIS'!AA13</f>
        <v>0</v>
      </c>
      <c r="K19" s="54" t="e">
        <f t="shared" si="1"/>
        <v>#DIV/0!</v>
      </c>
      <c r="L19" s="53">
        <f>'3- Export SMIS'!X13</f>
        <v>0</v>
      </c>
      <c r="M19" s="55" t="e">
        <f t="shared" si="2"/>
        <v>#DIV/0!</v>
      </c>
      <c r="N19" s="53">
        <f>'3- Export SMIS'!S13+'3- Export SMIS'!U13</f>
        <v>0</v>
      </c>
      <c r="O19" s="43">
        <f>'3- Export SMIS'!K13</f>
        <v>0</v>
      </c>
    </row>
    <row r="20" spans="1:15" x14ac:dyDescent="0.2">
      <c r="A20" s="52">
        <f>'3- Export SMIS'!D14</f>
        <v>0</v>
      </c>
      <c r="B20" s="52">
        <f>'3- Export SMIS'!E14</f>
        <v>0</v>
      </c>
      <c r="C20" s="52">
        <f>'3- Export SMIS'!F14</f>
        <v>0</v>
      </c>
      <c r="D20" s="52">
        <f>'3- Export SMIS'!G14</f>
        <v>0</v>
      </c>
      <c r="E20" s="53">
        <f t="shared" ref="E20:E50" si="4">F20+N20</f>
        <v>0</v>
      </c>
      <c r="F20" s="53">
        <f>'3- Export SMIS'!V14</f>
        <v>0</v>
      </c>
      <c r="G20" s="53">
        <f>'3- Export SMIS'!W14</f>
        <v>0</v>
      </c>
      <c r="H20" s="53">
        <f>'3- Export SMIS'!Z14</f>
        <v>0</v>
      </c>
      <c r="I20" s="54" t="e">
        <f t="shared" ref="I20:I50" si="5">H20/F20</f>
        <v>#DIV/0!</v>
      </c>
      <c r="J20" s="53">
        <f>'3- Export SMIS'!AA14</f>
        <v>0</v>
      </c>
      <c r="K20" s="54" t="e">
        <f t="shared" ref="K20:K50" si="6">J20/F20</f>
        <v>#DIV/0!</v>
      </c>
      <c r="L20" s="53">
        <f>'3- Export SMIS'!X14</f>
        <v>0</v>
      </c>
      <c r="M20" s="55" t="e">
        <f t="shared" ref="M20:M50" si="7">SUM(L20*100%)/F20</f>
        <v>#DIV/0!</v>
      </c>
      <c r="N20" s="53">
        <f>'3- Export SMIS'!S14+'3- Export SMIS'!U14</f>
        <v>0</v>
      </c>
    </row>
    <row r="21" spans="1:15" x14ac:dyDescent="0.2">
      <c r="A21" s="52">
        <f>'3- Export SMIS'!D15</f>
        <v>0</v>
      </c>
      <c r="B21" s="52">
        <f>'3- Export SMIS'!E15</f>
        <v>0</v>
      </c>
      <c r="C21" s="52">
        <f>'3- Export SMIS'!F15</f>
        <v>0</v>
      </c>
      <c r="D21" s="52">
        <f>'3- Export SMIS'!G15</f>
        <v>0</v>
      </c>
      <c r="E21" s="53">
        <f t="shared" si="4"/>
        <v>0</v>
      </c>
      <c r="F21" s="53">
        <f>'3- Export SMIS'!V15</f>
        <v>0</v>
      </c>
      <c r="G21" s="53">
        <f>'3- Export SMIS'!W15</f>
        <v>0</v>
      </c>
      <c r="H21" s="53">
        <f>'3- Export SMIS'!Z15</f>
        <v>0</v>
      </c>
      <c r="I21" s="54" t="e">
        <f t="shared" si="5"/>
        <v>#DIV/0!</v>
      </c>
      <c r="J21" s="53">
        <f>'3- Export SMIS'!AA15</f>
        <v>0</v>
      </c>
      <c r="K21" s="54" t="e">
        <f t="shared" si="6"/>
        <v>#DIV/0!</v>
      </c>
      <c r="L21" s="53">
        <f>'3- Export SMIS'!X15</f>
        <v>0</v>
      </c>
      <c r="M21" s="55" t="e">
        <f t="shared" si="7"/>
        <v>#DIV/0!</v>
      </c>
      <c r="N21" s="53">
        <f>'3- Export SMIS'!S15+'3- Export SMIS'!U15</f>
        <v>0</v>
      </c>
      <c r="O21" s="43">
        <f>'3- Export SMIS'!K15</f>
        <v>0</v>
      </c>
    </row>
    <row r="22" spans="1:15" x14ac:dyDescent="0.2">
      <c r="A22" s="52">
        <f>'3- Export SMIS'!D16</f>
        <v>0</v>
      </c>
      <c r="B22" s="52">
        <f>'3- Export SMIS'!E16</f>
        <v>0</v>
      </c>
      <c r="C22" s="52">
        <f>'3- Export SMIS'!F16</f>
        <v>0</v>
      </c>
      <c r="D22" s="52">
        <f>'3- Export SMIS'!G16</f>
        <v>0</v>
      </c>
      <c r="E22" s="53">
        <f t="shared" si="4"/>
        <v>0</v>
      </c>
      <c r="F22" s="53">
        <f>'3- Export SMIS'!V16</f>
        <v>0</v>
      </c>
      <c r="G22" s="53">
        <f>'3- Export SMIS'!W16</f>
        <v>0</v>
      </c>
      <c r="H22" s="53">
        <f>'3- Export SMIS'!Z16</f>
        <v>0</v>
      </c>
      <c r="I22" s="54" t="e">
        <f t="shared" si="5"/>
        <v>#DIV/0!</v>
      </c>
      <c r="J22" s="53">
        <f>'3- Export SMIS'!AA16</f>
        <v>0</v>
      </c>
      <c r="K22" s="54" t="e">
        <f t="shared" si="6"/>
        <v>#DIV/0!</v>
      </c>
      <c r="L22" s="53">
        <f>'3- Export SMIS'!X16</f>
        <v>0</v>
      </c>
      <c r="M22" s="55" t="e">
        <f t="shared" si="7"/>
        <v>#DIV/0!</v>
      </c>
      <c r="N22" s="53">
        <f>'3- Export SMIS'!S16+'3- Export SMIS'!U16</f>
        <v>0</v>
      </c>
      <c r="O22" s="43">
        <f>'3- Export SMIS'!K16</f>
        <v>0</v>
      </c>
    </row>
    <row r="23" spans="1:15" x14ac:dyDescent="0.2">
      <c r="A23" s="52">
        <f>'3- Export SMIS'!D17</f>
        <v>0</v>
      </c>
      <c r="B23" s="52">
        <f>'3- Export SMIS'!E17</f>
        <v>0</v>
      </c>
      <c r="C23" s="52">
        <f>'3- Export SMIS'!F17</f>
        <v>0</v>
      </c>
      <c r="D23" s="52">
        <f>'3- Export SMIS'!G17</f>
        <v>0</v>
      </c>
      <c r="E23" s="53">
        <f t="shared" si="4"/>
        <v>0</v>
      </c>
      <c r="F23" s="53">
        <f>'3- Export SMIS'!V17</f>
        <v>0</v>
      </c>
      <c r="G23" s="53">
        <f>'3- Export SMIS'!W17</f>
        <v>0</v>
      </c>
      <c r="H23" s="53">
        <f>'3- Export SMIS'!Z17</f>
        <v>0</v>
      </c>
      <c r="I23" s="54" t="e">
        <f t="shared" si="5"/>
        <v>#DIV/0!</v>
      </c>
      <c r="J23" s="53">
        <f>'3- Export SMIS'!AA17</f>
        <v>0</v>
      </c>
      <c r="K23" s="54" t="e">
        <f t="shared" si="6"/>
        <v>#DIV/0!</v>
      </c>
      <c r="L23" s="53">
        <f>'3- Export SMIS'!X17</f>
        <v>0</v>
      </c>
      <c r="M23" s="55" t="e">
        <f t="shared" si="7"/>
        <v>#DIV/0!</v>
      </c>
      <c r="N23" s="53">
        <f>'3- Export SMIS'!S17+'3- Export SMIS'!U17</f>
        <v>0</v>
      </c>
      <c r="O23" s="43">
        <f>'3- Export SMIS'!K17</f>
        <v>0</v>
      </c>
    </row>
    <row r="24" spans="1:15" x14ac:dyDescent="0.2">
      <c r="A24" s="52">
        <f>'3- Export SMIS'!D18</f>
        <v>0</v>
      </c>
      <c r="B24" s="52">
        <f>'3- Export SMIS'!E18</f>
        <v>0</v>
      </c>
      <c r="C24" s="52">
        <f>'3- Export SMIS'!F18</f>
        <v>0</v>
      </c>
      <c r="D24" s="52">
        <f>'3- Export SMIS'!G18</f>
        <v>0</v>
      </c>
      <c r="E24" s="53">
        <f t="shared" si="4"/>
        <v>0</v>
      </c>
      <c r="F24" s="53">
        <f>'3- Export SMIS'!V18</f>
        <v>0</v>
      </c>
      <c r="G24" s="53">
        <f>'3- Export SMIS'!W18</f>
        <v>0</v>
      </c>
      <c r="H24" s="53">
        <f>'3- Export SMIS'!Z18</f>
        <v>0</v>
      </c>
      <c r="I24" s="54" t="e">
        <f t="shared" si="5"/>
        <v>#DIV/0!</v>
      </c>
      <c r="J24" s="53">
        <f>'3- Export SMIS'!AA18</f>
        <v>0</v>
      </c>
      <c r="K24" s="54" t="e">
        <f t="shared" si="6"/>
        <v>#DIV/0!</v>
      </c>
      <c r="L24" s="53">
        <f>'3- Export SMIS'!X18</f>
        <v>0</v>
      </c>
      <c r="M24" s="55" t="e">
        <f t="shared" si="7"/>
        <v>#DIV/0!</v>
      </c>
      <c r="N24" s="53">
        <f>'3- Export SMIS'!S18+'3- Export SMIS'!U18</f>
        <v>0</v>
      </c>
      <c r="O24" s="43">
        <f>'3- Export SMIS'!K18</f>
        <v>0</v>
      </c>
    </row>
    <row r="25" spans="1:15" x14ac:dyDescent="0.2">
      <c r="A25" s="52">
        <f>'3- Export SMIS'!D19</f>
        <v>0</v>
      </c>
      <c r="B25" s="52">
        <f>'3- Export SMIS'!E19</f>
        <v>0</v>
      </c>
      <c r="C25" s="52">
        <f>'3- Export SMIS'!F19</f>
        <v>0</v>
      </c>
      <c r="D25" s="52">
        <f>'3- Export SMIS'!G19</f>
        <v>0</v>
      </c>
      <c r="E25" s="53">
        <f t="shared" si="4"/>
        <v>0</v>
      </c>
      <c r="F25" s="53">
        <f>'3- Export SMIS'!V19</f>
        <v>0</v>
      </c>
      <c r="G25" s="53">
        <f>'3- Export SMIS'!W19</f>
        <v>0</v>
      </c>
      <c r="H25" s="53">
        <f>'3- Export SMIS'!Z19</f>
        <v>0</v>
      </c>
      <c r="I25" s="54" t="e">
        <f t="shared" si="5"/>
        <v>#DIV/0!</v>
      </c>
      <c r="J25" s="53">
        <f>'3- Export SMIS'!AA19</f>
        <v>0</v>
      </c>
      <c r="K25" s="54" t="e">
        <f t="shared" si="6"/>
        <v>#DIV/0!</v>
      </c>
      <c r="L25" s="53">
        <f>'3- Export SMIS'!X19</f>
        <v>0</v>
      </c>
      <c r="M25" s="55" t="e">
        <f t="shared" si="7"/>
        <v>#DIV/0!</v>
      </c>
      <c r="N25" s="53">
        <f>'3- Export SMIS'!S19+'3- Export SMIS'!U19</f>
        <v>0</v>
      </c>
      <c r="O25" s="43">
        <f>'3- Export SMIS'!K19</f>
        <v>0</v>
      </c>
    </row>
    <row r="26" spans="1:15" x14ac:dyDescent="0.2">
      <c r="A26" s="52">
        <f>'3- Export SMIS'!D20</f>
        <v>0</v>
      </c>
      <c r="B26" s="52">
        <f>'3- Export SMIS'!E20</f>
        <v>0</v>
      </c>
      <c r="C26" s="52">
        <f>'3- Export SMIS'!F20</f>
        <v>0</v>
      </c>
      <c r="D26" s="52">
        <f>'3- Export SMIS'!G20</f>
        <v>0</v>
      </c>
      <c r="E26" s="53">
        <f t="shared" si="4"/>
        <v>0</v>
      </c>
      <c r="F26" s="53">
        <f>'3- Export SMIS'!V20</f>
        <v>0</v>
      </c>
      <c r="G26" s="53">
        <f>'3- Export SMIS'!W20</f>
        <v>0</v>
      </c>
      <c r="H26" s="53">
        <f>'3- Export SMIS'!Z20</f>
        <v>0</v>
      </c>
      <c r="I26" s="54" t="e">
        <f t="shared" si="5"/>
        <v>#DIV/0!</v>
      </c>
      <c r="J26" s="53">
        <f>'3- Export SMIS'!AA20</f>
        <v>0</v>
      </c>
      <c r="K26" s="54" t="e">
        <f t="shared" si="6"/>
        <v>#DIV/0!</v>
      </c>
      <c r="L26" s="53">
        <f>'3- Export SMIS'!X20</f>
        <v>0</v>
      </c>
      <c r="M26" s="55" t="e">
        <f t="shared" si="7"/>
        <v>#DIV/0!</v>
      </c>
      <c r="N26" s="53">
        <f>'3- Export SMIS'!S20+'3- Export SMIS'!U20</f>
        <v>0</v>
      </c>
      <c r="O26" s="43">
        <f>'3- Export SMIS'!K20</f>
        <v>0</v>
      </c>
    </row>
    <row r="27" spans="1:15" x14ac:dyDescent="0.2">
      <c r="A27" s="52">
        <f>'3- Export SMIS'!D21</f>
        <v>0</v>
      </c>
      <c r="B27" s="52">
        <f>'3- Export SMIS'!E21</f>
        <v>0</v>
      </c>
      <c r="C27" s="52">
        <f>'3- Export SMIS'!F21</f>
        <v>0</v>
      </c>
      <c r="D27" s="52">
        <f>'3- Export SMIS'!G21</f>
        <v>0</v>
      </c>
      <c r="E27" s="53">
        <f t="shared" si="4"/>
        <v>0</v>
      </c>
      <c r="F27" s="53">
        <f>'3- Export SMIS'!V21</f>
        <v>0</v>
      </c>
      <c r="G27" s="53">
        <f>'3- Export SMIS'!W21</f>
        <v>0</v>
      </c>
      <c r="H27" s="53">
        <f>'3- Export SMIS'!Z21</f>
        <v>0</v>
      </c>
      <c r="I27" s="54" t="e">
        <f t="shared" si="5"/>
        <v>#DIV/0!</v>
      </c>
      <c r="J27" s="53">
        <f>'3- Export SMIS'!AA21</f>
        <v>0</v>
      </c>
      <c r="K27" s="54" t="e">
        <f t="shared" si="6"/>
        <v>#DIV/0!</v>
      </c>
      <c r="L27" s="53">
        <f>'3- Export SMIS'!X21</f>
        <v>0</v>
      </c>
      <c r="M27" s="55" t="e">
        <f t="shared" si="7"/>
        <v>#DIV/0!</v>
      </c>
      <c r="N27" s="53">
        <f>'3- Export SMIS'!S21+'3- Export SMIS'!U21</f>
        <v>0</v>
      </c>
      <c r="O27" s="43">
        <f>'3- Export SMIS'!K21</f>
        <v>0</v>
      </c>
    </row>
    <row r="28" spans="1:15" x14ac:dyDescent="0.2">
      <c r="A28" s="52">
        <f>'3- Export SMIS'!D22</f>
        <v>0</v>
      </c>
      <c r="B28" s="52">
        <f>'3- Export SMIS'!E22</f>
        <v>0</v>
      </c>
      <c r="C28" s="52">
        <f>'3- Export SMIS'!F22</f>
        <v>0</v>
      </c>
      <c r="D28" s="52">
        <f>'3- Export SMIS'!G22</f>
        <v>0</v>
      </c>
      <c r="E28" s="53">
        <f t="shared" si="4"/>
        <v>0</v>
      </c>
      <c r="F28" s="53">
        <f>'3- Export SMIS'!V22</f>
        <v>0</v>
      </c>
      <c r="G28" s="53">
        <f>'3- Export SMIS'!W22</f>
        <v>0</v>
      </c>
      <c r="H28" s="53">
        <f>'3- Export SMIS'!Z22</f>
        <v>0</v>
      </c>
      <c r="I28" s="54" t="e">
        <f t="shared" si="5"/>
        <v>#DIV/0!</v>
      </c>
      <c r="J28" s="53">
        <f>'3- Export SMIS'!AA22</f>
        <v>0</v>
      </c>
      <c r="K28" s="54" t="e">
        <f t="shared" si="6"/>
        <v>#DIV/0!</v>
      </c>
      <c r="L28" s="53">
        <f>'3- Export SMIS'!X22</f>
        <v>0</v>
      </c>
      <c r="M28" s="55" t="e">
        <f t="shared" si="7"/>
        <v>#DIV/0!</v>
      </c>
      <c r="N28" s="53">
        <f>'3- Export SMIS'!S22+'3- Export SMIS'!U22</f>
        <v>0</v>
      </c>
      <c r="O28" s="43">
        <f>'3- Export SMIS'!K22</f>
        <v>0</v>
      </c>
    </row>
    <row r="29" spans="1:15" x14ac:dyDescent="0.2">
      <c r="A29" s="52">
        <f>'3- Export SMIS'!D23</f>
        <v>0</v>
      </c>
      <c r="B29" s="52">
        <f>'3- Export SMIS'!E23</f>
        <v>0</v>
      </c>
      <c r="C29" s="52">
        <f>'3- Export SMIS'!F23</f>
        <v>0</v>
      </c>
      <c r="D29" s="52">
        <f>'3- Export SMIS'!G23</f>
        <v>0</v>
      </c>
      <c r="E29" s="53">
        <f t="shared" si="4"/>
        <v>0</v>
      </c>
      <c r="F29" s="53">
        <f>'3- Export SMIS'!V23</f>
        <v>0</v>
      </c>
      <c r="G29" s="53">
        <f>'3- Export SMIS'!W23</f>
        <v>0</v>
      </c>
      <c r="H29" s="53">
        <f>'3- Export SMIS'!Z23</f>
        <v>0</v>
      </c>
      <c r="I29" s="54" t="e">
        <f t="shared" si="5"/>
        <v>#DIV/0!</v>
      </c>
      <c r="J29" s="53">
        <f>'3- Export SMIS'!AA23</f>
        <v>0</v>
      </c>
      <c r="K29" s="54" t="e">
        <f t="shared" si="6"/>
        <v>#DIV/0!</v>
      </c>
      <c r="L29" s="53">
        <f>'3- Export SMIS'!X23</f>
        <v>0</v>
      </c>
      <c r="M29" s="55" t="e">
        <f t="shared" si="7"/>
        <v>#DIV/0!</v>
      </c>
      <c r="N29" s="53">
        <f>'3- Export SMIS'!S23+'3- Export SMIS'!U23</f>
        <v>0</v>
      </c>
      <c r="O29" s="43">
        <f>'3- Export SMIS'!K23</f>
        <v>0</v>
      </c>
    </row>
    <row r="30" spans="1:15" x14ac:dyDescent="0.2">
      <c r="A30" s="52">
        <f>'3- Export SMIS'!D24</f>
        <v>0</v>
      </c>
      <c r="B30" s="52">
        <f>'3- Export SMIS'!E24</f>
        <v>0</v>
      </c>
      <c r="C30" s="52">
        <f>'3- Export SMIS'!F24</f>
        <v>0</v>
      </c>
      <c r="D30" s="52">
        <f>'3- Export SMIS'!G24</f>
        <v>0</v>
      </c>
      <c r="E30" s="53">
        <f t="shared" si="4"/>
        <v>0</v>
      </c>
      <c r="F30" s="53">
        <f>'3- Export SMIS'!V24</f>
        <v>0</v>
      </c>
      <c r="G30" s="53">
        <f>'3- Export SMIS'!W24</f>
        <v>0</v>
      </c>
      <c r="H30" s="53">
        <f>'3- Export SMIS'!Z24</f>
        <v>0</v>
      </c>
      <c r="I30" s="54" t="e">
        <f t="shared" si="5"/>
        <v>#DIV/0!</v>
      </c>
      <c r="J30" s="53">
        <f>'3- Export SMIS'!AA24</f>
        <v>0</v>
      </c>
      <c r="K30" s="54" t="e">
        <f t="shared" si="6"/>
        <v>#DIV/0!</v>
      </c>
      <c r="L30" s="53">
        <f>'3- Export SMIS'!X24</f>
        <v>0</v>
      </c>
      <c r="M30" s="55" t="e">
        <f t="shared" si="7"/>
        <v>#DIV/0!</v>
      </c>
      <c r="N30" s="53">
        <f>'3- Export SMIS'!S24+'3- Export SMIS'!U24</f>
        <v>0</v>
      </c>
      <c r="O30" s="43">
        <f>'3- Export SMIS'!K24</f>
        <v>0</v>
      </c>
    </row>
    <row r="31" spans="1:15" x14ac:dyDescent="0.2">
      <c r="A31" s="52">
        <f>'3- Export SMIS'!D25</f>
        <v>0</v>
      </c>
      <c r="B31" s="52">
        <f>'3- Export SMIS'!E25</f>
        <v>0</v>
      </c>
      <c r="C31" s="52">
        <f>'3- Export SMIS'!F25</f>
        <v>0</v>
      </c>
      <c r="D31" s="52">
        <f>'3- Export SMIS'!G25</f>
        <v>0</v>
      </c>
      <c r="E31" s="53">
        <f t="shared" si="4"/>
        <v>0</v>
      </c>
      <c r="F31" s="53">
        <f>'3- Export SMIS'!V25</f>
        <v>0</v>
      </c>
      <c r="G31" s="53">
        <f>'3- Export SMIS'!W25</f>
        <v>0</v>
      </c>
      <c r="H31" s="53">
        <f>'3- Export SMIS'!Z25</f>
        <v>0</v>
      </c>
      <c r="I31" s="54" t="e">
        <f t="shared" si="5"/>
        <v>#DIV/0!</v>
      </c>
      <c r="J31" s="53">
        <f>'3- Export SMIS'!AA25</f>
        <v>0</v>
      </c>
      <c r="K31" s="54" t="e">
        <f t="shared" si="6"/>
        <v>#DIV/0!</v>
      </c>
      <c r="L31" s="53">
        <f>'3- Export SMIS'!X25</f>
        <v>0</v>
      </c>
      <c r="M31" s="55" t="e">
        <f t="shared" si="7"/>
        <v>#DIV/0!</v>
      </c>
      <c r="N31" s="53">
        <f>'3- Export SMIS'!S25+'3- Export SMIS'!U25</f>
        <v>0</v>
      </c>
      <c r="O31" s="43">
        <f>'3- Export SMIS'!K25</f>
        <v>0</v>
      </c>
    </row>
    <row r="32" spans="1:15" x14ac:dyDescent="0.2">
      <c r="A32" s="52">
        <f>'3- Export SMIS'!D26</f>
        <v>0</v>
      </c>
      <c r="B32" s="52">
        <f>'3- Export SMIS'!E26</f>
        <v>0</v>
      </c>
      <c r="C32" s="52">
        <f>'3- Export SMIS'!F26</f>
        <v>0</v>
      </c>
      <c r="D32" s="52">
        <f>'3- Export SMIS'!G26</f>
        <v>0</v>
      </c>
      <c r="E32" s="53">
        <f t="shared" si="4"/>
        <v>0</v>
      </c>
      <c r="F32" s="53">
        <f>'3- Export SMIS'!V26</f>
        <v>0</v>
      </c>
      <c r="G32" s="53">
        <f>'3- Export SMIS'!W26</f>
        <v>0</v>
      </c>
      <c r="H32" s="53">
        <f>'3- Export SMIS'!Z26</f>
        <v>0</v>
      </c>
      <c r="I32" s="54" t="e">
        <f t="shared" si="5"/>
        <v>#DIV/0!</v>
      </c>
      <c r="J32" s="53">
        <f>'3- Export SMIS'!AA26</f>
        <v>0</v>
      </c>
      <c r="K32" s="54" t="e">
        <f t="shared" si="6"/>
        <v>#DIV/0!</v>
      </c>
      <c r="L32" s="53">
        <f>'3- Export SMIS'!X26</f>
        <v>0</v>
      </c>
      <c r="M32" s="55" t="e">
        <f t="shared" si="7"/>
        <v>#DIV/0!</v>
      </c>
      <c r="N32" s="53">
        <f>'3- Export SMIS'!S26+'3- Export SMIS'!U26</f>
        <v>0</v>
      </c>
      <c r="O32" s="43">
        <f>'3- Export SMIS'!K26</f>
        <v>0</v>
      </c>
    </row>
    <row r="33" spans="1:15" x14ac:dyDescent="0.2">
      <c r="A33" s="52">
        <f>'3- Export SMIS'!D27</f>
        <v>0</v>
      </c>
      <c r="B33" s="52">
        <f>'3- Export SMIS'!E27</f>
        <v>0</v>
      </c>
      <c r="C33" s="52">
        <f>'3- Export SMIS'!F27</f>
        <v>0</v>
      </c>
      <c r="D33" s="52">
        <f>'3- Export SMIS'!G27</f>
        <v>0</v>
      </c>
      <c r="E33" s="53">
        <f t="shared" si="4"/>
        <v>0</v>
      </c>
      <c r="F33" s="53">
        <f>'3- Export SMIS'!V27</f>
        <v>0</v>
      </c>
      <c r="G33" s="53">
        <f>'3- Export SMIS'!W27</f>
        <v>0</v>
      </c>
      <c r="H33" s="53">
        <f>'3- Export SMIS'!Z27</f>
        <v>0</v>
      </c>
      <c r="I33" s="54" t="e">
        <f t="shared" si="5"/>
        <v>#DIV/0!</v>
      </c>
      <c r="J33" s="53">
        <f>'3- Export SMIS'!AA27</f>
        <v>0</v>
      </c>
      <c r="K33" s="54" t="e">
        <f t="shared" si="6"/>
        <v>#DIV/0!</v>
      </c>
      <c r="L33" s="53">
        <f>'3- Export SMIS'!X27</f>
        <v>0</v>
      </c>
      <c r="M33" s="55" t="e">
        <f t="shared" si="7"/>
        <v>#DIV/0!</v>
      </c>
      <c r="N33" s="53">
        <f>'3- Export SMIS'!S27+'3- Export SMIS'!U27</f>
        <v>0</v>
      </c>
      <c r="O33" s="43">
        <f>'3- Export SMIS'!K27</f>
        <v>0</v>
      </c>
    </row>
    <row r="34" spans="1:15" x14ac:dyDescent="0.2">
      <c r="A34" s="52">
        <f>'3- Export SMIS'!D28</f>
        <v>0</v>
      </c>
      <c r="B34" s="52">
        <f>'3- Export SMIS'!E28</f>
        <v>0</v>
      </c>
      <c r="C34" s="52">
        <f>'3- Export SMIS'!F28</f>
        <v>0</v>
      </c>
      <c r="D34" s="52">
        <f>'3- Export SMIS'!G28</f>
        <v>0</v>
      </c>
      <c r="E34" s="53">
        <f t="shared" si="4"/>
        <v>0</v>
      </c>
      <c r="F34" s="53">
        <f>'3- Export SMIS'!V28</f>
        <v>0</v>
      </c>
      <c r="G34" s="53">
        <f>'3- Export SMIS'!W28</f>
        <v>0</v>
      </c>
      <c r="H34" s="53">
        <f>'3- Export SMIS'!Z28</f>
        <v>0</v>
      </c>
      <c r="I34" s="54" t="e">
        <f t="shared" si="5"/>
        <v>#DIV/0!</v>
      </c>
      <c r="J34" s="53">
        <f>'3- Export SMIS'!AA28</f>
        <v>0</v>
      </c>
      <c r="K34" s="54" t="e">
        <f t="shared" si="6"/>
        <v>#DIV/0!</v>
      </c>
      <c r="L34" s="53">
        <f>'3- Export SMIS'!X28</f>
        <v>0</v>
      </c>
      <c r="M34" s="55" t="e">
        <f t="shared" si="7"/>
        <v>#DIV/0!</v>
      </c>
      <c r="N34" s="53">
        <f>'3- Export SMIS'!S28+'3- Export SMIS'!U28</f>
        <v>0</v>
      </c>
      <c r="O34" s="43">
        <f>'3- Export SMIS'!K28</f>
        <v>0</v>
      </c>
    </row>
    <row r="35" spans="1:15" x14ac:dyDescent="0.2">
      <c r="A35" s="52">
        <f>'3- Export SMIS'!D29</f>
        <v>0</v>
      </c>
      <c r="B35" s="52">
        <f>'3- Export SMIS'!E29</f>
        <v>0</v>
      </c>
      <c r="C35" s="52">
        <f>'3- Export SMIS'!F29</f>
        <v>0</v>
      </c>
      <c r="D35" s="52">
        <f>'3- Export SMIS'!G29</f>
        <v>0</v>
      </c>
      <c r="E35" s="53">
        <f t="shared" si="4"/>
        <v>0</v>
      </c>
      <c r="F35" s="53">
        <f>'3- Export SMIS'!V29</f>
        <v>0</v>
      </c>
      <c r="G35" s="53">
        <f>'3- Export SMIS'!W29</f>
        <v>0</v>
      </c>
      <c r="H35" s="53">
        <f>'3- Export SMIS'!Z29</f>
        <v>0</v>
      </c>
      <c r="I35" s="54" t="e">
        <f t="shared" si="5"/>
        <v>#DIV/0!</v>
      </c>
      <c r="J35" s="53">
        <f>'3- Export SMIS'!AA29</f>
        <v>0</v>
      </c>
      <c r="K35" s="54" t="e">
        <f t="shared" si="6"/>
        <v>#DIV/0!</v>
      </c>
      <c r="L35" s="53">
        <f>'3- Export SMIS'!X29</f>
        <v>0</v>
      </c>
      <c r="M35" s="55" t="e">
        <f t="shared" si="7"/>
        <v>#DIV/0!</v>
      </c>
      <c r="N35" s="53">
        <f>'3- Export SMIS'!S29+'3- Export SMIS'!U29</f>
        <v>0</v>
      </c>
      <c r="O35" s="43">
        <f>'3- Export SMIS'!K29</f>
        <v>0</v>
      </c>
    </row>
    <row r="36" spans="1:15" x14ac:dyDescent="0.2">
      <c r="A36" s="52">
        <f>'3- Export SMIS'!D30</f>
        <v>0</v>
      </c>
      <c r="B36" s="52">
        <f>'3- Export SMIS'!E30</f>
        <v>0</v>
      </c>
      <c r="C36" s="52">
        <f>'3- Export SMIS'!F30</f>
        <v>0</v>
      </c>
      <c r="D36" s="52">
        <f>'3- Export SMIS'!G30</f>
        <v>0</v>
      </c>
      <c r="E36" s="53">
        <f t="shared" si="4"/>
        <v>0</v>
      </c>
      <c r="F36" s="53">
        <f>'3- Export SMIS'!V30</f>
        <v>0</v>
      </c>
      <c r="G36" s="53">
        <f>'3- Export SMIS'!W30</f>
        <v>0</v>
      </c>
      <c r="H36" s="53">
        <f>'3- Export SMIS'!Z30</f>
        <v>0</v>
      </c>
      <c r="I36" s="54" t="e">
        <f t="shared" si="5"/>
        <v>#DIV/0!</v>
      </c>
      <c r="J36" s="53">
        <f>'3- Export SMIS'!AA30</f>
        <v>0</v>
      </c>
      <c r="K36" s="54" t="e">
        <f t="shared" si="6"/>
        <v>#DIV/0!</v>
      </c>
      <c r="L36" s="53">
        <f>'3- Export SMIS'!X30</f>
        <v>0</v>
      </c>
      <c r="M36" s="55" t="e">
        <f t="shared" si="7"/>
        <v>#DIV/0!</v>
      </c>
      <c r="N36" s="53">
        <f>'3- Export SMIS'!S30+'3- Export SMIS'!U30</f>
        <v>0</v>
      </c>
      <c r="O36" s="43">
        <f>'3- Export SMIS'!K30</f>
        <v>0</v>
      </c>
    </row>
    <row r="37" spans="1:15" x14ac:dyDescent="0.2">
      <c r="A37" s="52">
        <f>'3- Export SMIS'!D31</f>
        <v>0</v>
      </c>
      <c r="B37" s="52">
        <f>'3- Export SMIS'!E31</f>
        <v>0</v>
      </c>
      <c r="C37" s="52">
        <f>'3- Export SMIS'!F31</f>
        <v>0</v>
      </c>
      <c r="D37" s="52">
        <f>'3- Export SMIS'!G31</f>
        <v>0</v>
      </c>
      <c r="E37" s="53">
        <f t="shared" si="4"/>
        <v>0</v>
      </c>
      <c r="F37" s="53">
        <f>'3- Export SMIS'!V31</f>
        <v>0</v>
      </c>
      <c r="G37" s="53">
        <f>'3- Export SMIS'!W31</f>
        <v>0</v>
      </c>
      <c r="H37" s="53">
        <f>'3- Export SMIS'!Z31</f>
        <v>0</v>
      </c>
      <c r="I37" s="54" t="e">
        <f t="shared" si="5"/>
        <v>#DIV/0!</v>
      </c>
      <c r="J37" s="53">
        <f>'3- Export SMIS'!AA31</f>
        <v>0</v>
      </c>
      <c r="K37" s="54" t="e">
        <f t="shared" si="6"/>
        <v>#DIV/0!</v>
      </c>
      <c r="L37" s="53">
        <f>'3- Export SMIS'!X31</f>
        <v>0</v>
      </c>
      <c r="M37" s="55" t="e">
        <f t="shared" si="7"/>
        <v>#DIV/0!</v>
      </c>
      <c r="N37" s="53">
        <f>'3- Export SMIS'!S31+'3- Export SMIS'!U31</f>
        <v>0</v>
      </c>
      <c r="O37" s="43">
        <f>'3- Export SMIS'!K31</f>
        <v>0</v>
      </c>
    </row>
    <row r="38" spans="1:15" x14ac:dyDescent="0.2">
      <c r="A38" s="52">
        <f>'3- Export SMIS'!D32</f>
        <v>0</v>
      </c>
      <c r="B38" s="52">
        <f>'3- Export SMIS'!E32</f>
        <v>0</v>
      </c>
      <c r="C38" s="52">
        <f>'3- Export SMIS'!F32</f>
        <v>0</v>
      </c>
      <c r="D38" s="52">
        <f>'3- Export SMIS'!G32</f>
        <v>0</v>
      </c>
      <c r="E38" s="53">
        <f t="shared" si="4"/>
        <v>0</v>
      </c>
      <c r="F38" s="53">
        <f>'3- Export SMIS'!V32</f>
        <v>0</v>
      </c>
      <c r="G38" s="53">
        <f>'3- Export SMIS'!W32</f>
        <v>0</v>
      </c>
      <c r="H38" s="53">
        <f>'3- Export SMIS'!Z32</f>
        <v>0</v>
      </c>
      <c r="I38" s="54" t="e">
        <f t="shared" si="5"/>
        <v>#DIV/0!</v>
      </c>
      <c r="J38" s="53">
        <f>'3- Export SMIS'!AA32</f>
        <v>0</v>
      </c>
      <c r="K38" s="54" t="e">
        <f t="shared" si="6"/>
        <v>#DIV/0!</v>
      </c>
      <c r="L38" s="53">
        <f>'3- Export SMIS'!X32</f>
        <v>0</v>
      </c>
      <c r="M38" s="55" t="e">
        <f t="shared" si="7"/>
        <v>#DIV/0!</v>
      </c>
      <c r="N38" s="53">
        <f>'3- Export SMIS'!S32+'3- Export SMIS'!U32</f>
        <v>0</v>
      </c>
      <c r="O38" s="43">
        <f>'3- Export SMIS'!K32</f>
        <v>0</v>
      </c>
    </row>
    <row r="39" spans="1:15" x14ac:dyDescent="0.2">
      <c r="A39" s="52">
        <f>'3- Export SMIS'!D33</f>
        <v>0</v>
      </c>
      <c r="B39" s="52">
        <f>'3- Export SMIS'!E33</f>
        <v>0</v>
      </c>
      <c r="C39" s="52">
        <f>'3- Export SMIS'!F33</f>
        <v>0</v>
      </c>
      <c r="D39" s="52">
        <f>'3- Export SMIS'!G33</f>
        <v>0</v>
      </c>
      <c r="E39" s="53">
        <f t="shared" si="4"/>
        <v>0</v>
      </c>
      <c r="F39" s="53">
        <f>'3- Export SMIS'!V33</f>
        <v>0</v>
      </c>
      <c r="G39" s="53">
        <f>'3- Export SMIS'!W33</f>
        <v>0</v>
      </c>
      <c r="H39" s="53">
        <f>'3- Export SMIS'!Z33</f>
        <v>0</v>
      </c>
      <c r="I39" s="54" t="e">
        <f t="shared" si="5"/>
        <v>#DIV/0!</v>
      </c>
      <c r="J39" s="53">
        <f>'3- Export SMIS'!AA33</f>
        <v>0</v>
      </c>
      <c r="K39" s="54" t="e">
        <f t="shared" si="6"/>
        <v>#DIV/0!</v>
      </c>
      <c r="L39" s="53">
        <f>'3- Export SMIS'!X33</f>
        <v>0</v>
      </c>
      <c r="M39" s="55" t="e">
        <f t="shared" si="7"/>
        <v>#DIV/0!</v>
      </c>
      <c r="N39" s="53">
        <f>'3- Export SMIS'!S33+'3- Export SMIS'!U33</f>
        <v>0</v>
      </c>
      <c r="O39" s="43">
        <f>'3- Export SMIS'!K33</f>
        <v>0</v>
      </c>
    </row>
    <row r="40" spans="1:15" x14ac:dyDescent="0.2">
      <c r="A40" s="52">
        <f>'3- Export SMIS'!D34</f>
        <v>0</v>
      </c>
      <c r="B40" s="52">
        <f>'3- Export SMIS'!E34</f>
        <v>0</v>
      </c>
      <c r="C40" s="52">
        <f>'3- Export SMIS'!F34</f>
        <v>0</v>
      </c>
      <c r="D40" s="52">
        <f>'3- Export SMIS'!G34</f>
        <v>0</v>
      </c>
      <c r="E40" s="53">
        <f t="shared" si="4"/>
        <v>0</v>
      </c>
      <c r="F40" s="53">
        <f>'3- Export SMIS'!V34</f>
        <v>0</v>
      </c>
      <c r="G40" s="53">
        <f>'3- Export SMIS'!W34</f>
        <v>0</v>
      </c>
      <c r="H40" s="53">
        <f>'3- Export SMIS'!Z34</f>
        <v>0</v>
      </c>
      <c r="I40" s="54" t="e">
        <f t="shared" si="5"/>
        <v>#DIV/0!</v>
      </c>
      <c r="J40" s="53">
        <f>'3- Export SMIS'!AA34</f>
        <v>0</v>
      </c>
      <c r="K40" s="54" t="e">
        <f t="shared" si="6"/>
        <v>#DIV/0!</v>
      </c>
      <c r="L40" s="53">
        <f>'3- Export SMIS'!X34</f>
        <v>0</v>
      </c>
      <c r="M40" s="55" t="e">
        <f t="shared" si="7"/>
        <v>#DIV/0!</v>
      </c>
      <c r="N40" s="53">
        <f>'3- Export SMIS'!S34+'3- Export SMIS'!U34</f>
        <v>0</v>
      </c>
      <c r="O40" s="43">
        <f>'3- Export SMIS'!K34</f>
        <v>0</v>
      </c>
    </row>
    <row r="41" spans="1:15" x14ac:dyDescent="0.2">
      <c r="A41" s="52">
        <f>'3- Export SMIS'!D35</f>
        <v>0</v>
      </c>
      <c r="B41" s="52">
        <f>'3- Export SMIS'!E35</f>
        <v>0</v>
      </c>
      <c r="C41" s="52">
        <f>'3- Export SMIS'!F35</f>
        <v>0</v>
      </c>
      <c r="D41" s="52">
        <f>'3- Export SMIS'!G35</f>
        <v>0</v>
      </c>
      <c r="E41" s="53">
        <f t="shared" si="4"/>
        <v>0</v>
      </c>
      <c r="F41" s="53">
        <f>'3- Export SMIS'!V35</f>
        <v>0</v>
      </c>
      <c r="G41" s="53">
        <f>'3- Export SMIS'!W35</f>
        <v>0</v>
      </c>
      <c r="H41" s="53">
        <f>'3- Export SMIS'!Z35</f>
        <v>0</v>
      </c>
      <c r="I41" s="54" t="e">
        <f t="shared" si="5"/>
        <v>#DIV/0!</v>
      </c>
      <c r="J41" s="53">
        <f>'3- Export SMIS'!AA35</f>
        <v>0</v>
      </c>
      <c r="K41" s="54" t="e">
        <f t="shared" si="6"/>
        <v>#DIV/0!</v>
      </c>
      <c r="L41" s="53">
        <f>'3- Export SMIS'!X35</f>
        <v>0</v>
      </c>
      <c r="M41" s="55" t="e">
        <f t="shared" si="7"/>
        <v>#DIV/0!</v>
      </c>
      <c r="N41" s="53">
        <f>'3- Export SMIS'!S35+'3- Export SMIS'!U35</f>
        <v>0</v>
      </c>
      <c r="O41" s="43">
        <f>'3- Export SMIS'!K35</f>
        <v>0</v>
      </c>
    </row>
    <row r="42" spans="1:15" x14ac:dyDescent="0.2">
      <c r="A42" s="52">
        <f>'3- Export SMIS'!D36</f>
        <v>0</v>
      </c>
      <c r="B42" s="52">
        <f>'3- Export SMIS'!E36</f>
        <v>0</v>
      </c>
      <c r="C42" s="52">
        <f>'3- Export SMIS'!F36</f>
        <v>0</v>
      </c>
      <c r="D42" s="52">
        <f>'3- Export SMIS'!G36</f>
        <v>0</v>
      </c>
      <c r="E42" s="53">
        <f t="shared" si="4"/>
        <v>0</v>
      </c>
      <c r="F42" s="53">
        <f>'3- Export SMIS'!V36</f>
        <v>0</v>
      </c>
      <c r="G42" s="53">
        <f>'3- Export SMIS'!W36</f>
        <v>0</v>
      </c>
      <c r="H42" s="53">
        <f>'3- Export SMIS'!Z36</f>
        <v>0</v>
      </c>
      <c r="I42" s="54" t="e">
        <f t="shared" si="5"/>
        <v>#DIV/0!</v>
      </c>
      <c r="J42" s="53">
        <f>'3- Export SMIS'!AA36</f>
        <v>0</v>
      </c>
      <c r="K42" s="54" t="e">
        <f t="shared" si="6"/>
        <v>#DIV/0!</v>
      </c>
      <c r="L42" s="53">
        <f>'3- Export SMIS'!X36</f>
        <v>0</v>
      </c>
      <c r="M42" s="55" t="e">
        <f t="shared" si="7"/>
        <v>#DIV/0!</v>
      </c>
      <c r="N42" s="53">
        <f>'3- Export SMIS'!S36+'3- Export SMIS'!U36</f>
        <v>0</v>
      </c>
      <c r="O42" s="43">
        <f>'3- Export SMIS'!K36</f>
        <v>0</v>
      </c>
    </row>
    <row r="43" spans="1:15" x14ac:dyDescent="0.2">
      <c r="A43" s="52">
        <f>'3- Export SMIS'!D37</f>
        <v>0</v>
      </c>
      <c r="B43" s="52">
        <f>'3- Export SMIS'!E37</f>
        <v>0</v>
      </c>
      <c r="C43" s="52">
        <f>'3- Export SMIS'!F37</f>
        <v>0</v>
      </c>
      <c r="D43" s="52">
        <f>'3- Export SMIS'!G37</f>
        <v>0</v>
      </c>
      <c r="E43" s="53">
        <f t="shared" si="4"/>
        <v>0</v>
      </c>
      <c r="F43" s="53">
        <f>'3- Export SMIS'!V37</f>
        <v>0</v>
      </c>
      <c r="G43" s="53">
        <f>'3- Export SMIS'!W37</f>
        <v>0</v>
      </c>
      <c r="H43" s="53">
        <f>'3- Export SMIS'!Z37</f>
        <v>0</v>
      </c>
      <c r="I43" s="54" t="e">
        <f t="shared" si="5"/>
        <v>#DIV/0!</v>
      </c>
      <c r="J43" s="53">
        <f>'3- Export SMIS'!AA37</f>
        <v>0</v>
      </c>
      <c r="K43" s="54" t="e">
        <f t="shared" si="6"/>
        <v>#DIV/0!</v>
      </c>
      <c r="L43" s="53">
        <f>'3- Export SMIS'!X37</f>
        <v>0</v>
      </c>
      <c r="M43" s="55" t="e">
        <f t="shared" si="7"/>
        <v>#DIV/0!</v>
      </c>
      <c r="N43" s="53">
        <f>'3- Export SMIS'!S37+'3- Export SMIS'!U37</f>
        <v>0</v>
      </c>
      <c r="O43" s="43">
        <f>'3- Export SMIS'!K37</f>
        <v>0</v>
      </c>
    </row>
    <row r="44" spans="1:15" x14ac:dyDescent="0.2">
      <c r="A44" s="52">
        <f>'3- Export SMIS'!D38</f>
        <v>0</v>
      </c>
      <c r="B44" s="52">
        <f>'3- Export SMIS'!E38</f>
        <v>0</v>
      </c>
      <c r="C44" s="52">
        <f>'3- Export SMIS'!F38</f>
        <v>0</v>
      </c>
      <c r="D44" s="52">
        <f>'3- Export SMIS'!G38</f>
        <v>0</v>
      </c>
      <c r="E44" s="53">
        <f t="shared" si="4"/>
        <v>0</v>
      </c>
      <c r="F44" s="53">
        <f>'3- Export SMIS'!V38</f>
        <v>0</v>
      </c>
      <c r="G44" s="53">
        <f>'3- Export SMIS'!W38</f>
        <v>0</v>
      </c>
      <c r="H44" s="53">
        <f>'3- Export SMIS'!Z38</f>
        <v>0</v>
      </c>
      <c r="I44" s="54" t="e">
        <f t="shared" si="5"/>
        <v>#DIV/0!</v>
      </c>
      <c r="J44" s="53">
        <f>'3- Export SMIS'!AA38</f>
        <v>0</v>
      </c>
      <c r="K44" s="54" t="e">
        <f t="shared" si="6"/>
        <v>#DIV/0!</v>
      </c>
      <c r="L44" s="53">
        <f>'3- Export SMIS'!X38</f>
        <v>0</v>
      </c>
      <c r="M44" s="55" t="e">
        <f t="shared" si="7"/>
        <v>#DIV/0!</v>
      </c>
      <c r="N44" s="53">
        <f>'3- Export SMIS'!S38+'3- Export SMIS'!U38</f>
        <v>0</v>
      </c>
      <c r="O44" s="43">
        <f>'3- Export SMIS'!K38</f>
        <v>0</v>
      </c>
    </row>
    <row r="45" spans="1:15" x14ac:dyDescent="0.2">
      <c r="A45" s="52">
        <f>'3- Export SMIS'!D39</f>
        <v>0</v>
      </c>
      <c r="B45" s="52">
        <f>'3- Export SMIS'!E39</f>
        <v>0</v>
      </c>
      <c r="C45" s="52">
        <f>'3- Export SMIS'!F39</f>
        <v>0</v>
      </c>
      <c r="D45" s="52">
        <f>'3- Export SMIS'!G39</f>
        <v>0</v>
      </c>
      <c r="E45" s="53">
        <f t="shared" si="4"/>
        <v>0</v>
      </c>
      <c r="F45" s="53">
        <f>'3- Export SMIS'!V39</f>
        <v>0</v>
      </c>
      <c r="G45" s="53">
        <f>'3- Export SMIS'!W39</f>
        <v>0</v>
      </c>
      <c r="H45" s="53">
        <f>'3- Export SMIS'!Z39</f>
        <v>0</v>
      </c>
      <c r="I45" s="54" t="e">
        <f t="shared" si="5"/>
        <v>#DIV/0!</v>
      </c>
      <c r="J45" s="53">
        <f>'3- Export SMIS'!AA39</f>
        <v>0</v>
      </c>
      <c r="K45" s="54" t="e">
        <f t="shared" si="6"/>
        <v>#DIV/0!</v>
      </c>
      <c r="L45" s="53">
        <f>'3- Export SMIS'!X39</f>
        <v>0</v>
      </c>
      <c r="M45" s="55" t="e">
        <f t="shared" si="7"/>
        <v>#DIV/0!</v>
      </c>
      <c r="N45" s="53">
        <f>'3- Export SMIS'!S39+'3- Export SMIS'!U39</f>
        <v>0</v>
      </c>
      <c r="O45" s="43">
        <f>'3- Export SMIS'!K39</f>
        <v>0</v>
      </c>
    </row>
    <row r="46" spans="1:15" x14ac:dyDescent="0.2">
      <c r="A46" s="52">
        <f>'3- Export SMIS'!D40</f>
        <v>0</v>
      </c>
      <c r="B46" s="52">
        <f>'3- Export SMIS'!E40</f>
        <v>0</v>
      </c>
      <c r="C46" s="52">
        <f>'3- Export SMIS'!F40</f>
        <v>0</v>
      </c>
      <c r="D46" s="52">
        <f>'3- Export SMIS'!G40</f>
        <v>0</v>
      </c>
      <c r="E46" s="53">
        <f t="shared" si="4"/>
        <v>0</v>
      </c>
      <c r="F46" s="53">
        <f>'3- Export SMIS'!V40</f>
        <v>0</v>
      </c>
      <c r="G46" s="53">
        <f>'3- Export SMIS'!W40</f>
        <v>0</v>
      </c>
      <c r="H46" s="53">
        <f>'3- Export SMIS'!Z40</f>
        <v>0</v>
      </c>
      <c r="I46" s="54" t="e">
        <f t="shared" si="5"/>
        <v>#DIV/0!</v>
      </c>
      <c r="J46" s="53">
        <f>'3- Export SMIS'!AA40</f>
        <v>0</v>
      </c>
      <c r="K46" s="54" t="e">
        <f t="shared" si="6"/>
        <v>#DIV/0!</v>
      </c>
      <c r="L46" s="53">
        <f>'3- Export SMIS'!X40</f>
        <v>0</v>
      </c>
      <c r="M46" s="55" t="e">
        <f t="shared" si="7"/>
        <v>#DIV/0!</v>
      </c>
      <c r="N46" s="53">
        <f>'3- Export SMIS'!S40+'3- Export SMIS'!U40</f>
        <v>0</v>
      </c>
      <c r="O46" s="43">
        <f>'3- Export SMIS'!K40</f>
        <v>0</v>
      </c>
    </row>
    <row r="47" spans="1:15" x14ac:dyDescent="0.2">
      <c r="A47" s="52">
        <f>'3- Export SMIS'!D41</f>
        <v>0</v>
      </c>
      <c r="B47" s="52">
        <f>'3- Export SMIS'!E41</f>
        <v>0</v>
      </c>
      <c r="C47" s="52">
        <f>'3- Export SMIS'!F41</f>
        <v>0</v>
      </c>
      <c r="D47" s="52">
        <f>'3- Export SMIS'!G41</f>
        <v>0</v>
      </c>
      <c r="E47" s="53">
        <f t="shared" si="4"/>
        <v>0</v>
      </c>
      <c r="F47" s="53">
        <f>'3- Export SMIS'!V41</f>
        <v>0</v>
      </c>
      <c r="G47" s="53">
        <f>'3- Export SMIS'!W41</f>
        <v>0</v>
      </c>
      <c r="H47" s="53">
        <f>'3- Export SMIS'!Z41</f>
        <v>0</v>
      </c>
      <c r="I47" s="54" t="e">
        <f t="shared" si="5"/>
        <v>#DIV/0!</v>
      </c>
      <c r="J47" s="53">
        <f>'3- Export SMIS'!AA41</f>
        <v>0</v>
      </c>
      <c r="K47" s="54" t="e">
        <f t="shared" si="6"/>
        <v>#DIV/0!</v>
      </c>
      <c r="L47" s="53">
        <f>'3- Export SMIS'!X41</f>
        <v>0</v>
      </c>
      <c r="M47" s="55" t="e">
        <f t="shared" si="7"/>
        <v>#DIV/0!</v>
      </c>
      <c r="N47" s="53">
        <f>'3- Export SMIS'!S41+'3- Export SMIS'!U41</f>
        <v>0</v>
      </c>
      <c r="O47" s="43">
        <f>'3- Export SMIS'!K41</f>
        <v>0</v>
      </c>
    </row>
    <row r="48" spans="1:15" x14ac:dyDescent="0.2">
      <c r="A48" s="52">
        <f>'3- Export SMIS'!D42</f>
        <v>0</v>
      </c>
      <c r="B48" s="52">
        <f>'3- Export SMIS'!E42</f>
        <v>0</v>
      </c>
      <c r="C48" s="52">
        <f>'3- Export SMIS'!F42</f>
        <v>0</v>
      </c>
      <c r="D48" s="52">
        <f>'3- Export SMIS'!G42</f>
        <v>0</v>
      </c>
      <c r="E48" s="53">
        <f t="shared" si="4"/>
        <v>0</v>
      </c>
      <c r="F48" s="53">
        <f>'3- Export SMIS'!V42</f>
        <v>0</v>
      </c>
      <c r="G48" s="53">
        <f>'3- Export SMIS'!W42</f>
        <v>0</v>
      </c>
      <c r="H48" s="53">
        <f>'3- Export SMIS'!Z42</f>
        <v>0</v>
      </c>
      <c r="I48" s="54" t="e">
        <f t="shared" si="5"/>
        <v>#DIV/0!</v>
      </c>
      <c r="J48" s="53">
        <f>'3- Export SMIS'!AA42</f>
        <v>0</v>
      </c>
      <c r="K48" s="54" t="e">
        <f t="shared" si="6"/>
        <v>#DIV/0!</v>
      </c>
      <c r="L48" s="53">
        <f>'3- Export SMIS'!X42</f>
        <v>0</v>
      </c>
      <c r="M48" s="55" t="e">
        <f t="shared" si="7"/>
        <v>#DIV/0!</v>
      </c>
      <c r="N48" s="53">
        <f>'3- Export SMIS'!S42+'3- Export SMIS'!U42</f>
        <v>0</v>
      </c>
      <c r="O48" s="43">
        <f>'3- Export SMIS'!K42</f>
        <v>0</v>
      </c>
    </row>
    <row r="49" spans="1:15" x14ac:dyDescent="0.2">
      <c r="A49" s="52">
        <f>'3- Export SMIS'!D43</f>
        <v>0</v>
      </c>
      <c r="B49" s="52">
        <f>'3- Export SMIS'!E43</f>
        <v>0</v>
      </c>
      <c r="C49" s="52">
        <f>'3- Export SMIS'!F43</f>
        <v>0</v>
      </c>
      <c r="D49" s="52">
        <f>'3- Export SMIS'!G43</f>
        <v>0</v>
      </c>
      <c r="E49" s="53">
        <f t="shared" si="4"/>
        <v>0</v>
      </c>
      <c r="F49" s="53">
        <f>'3- Export SMIS'!V43</f>
        <v>0</v>
      </c>
      <c r="G49" s="53">
        <f>'3- Export SMIS'!W43</f>
        <v>0</v>
      </c>
      <c r="H49" s="53">
        <f>'3- Export SMIS'!Z43</f>
        <v>0</v>
      </c>
      <c r="I49" s="54" t="e">
        <f t="shared" si="5"/>
        <v>#DIV/0!</v>
      </c>
      <c r="J49" s="53">
        <f>'3- Export SMIS'!AA43</f>
        <v>0</v>
      </c>
      <c r="K49" s="54" t="e">
        <f t="shared" si="6"/>
        <v>#DIV/0!</v>
      </c>
      <c r="L49" s="53">
        <f>'3- Export SMIS'!X43</f>
        <v>0</v>
      </c>
      <c r="M49" s="55" t="e">
        <f t="shared" si="7"/>
        <v>#DIV/0!</v>
      </c>
      <c r="N49" s="53">
        <f>'3- Export SMIS'!S43+'3- Export SMIS'!U43</f>
        <v>0</v>
      </c>
      <c r="O49" s="43">
        <f>'3- Export SMIS'!K43</f>
        <v>0</v>
      </c>
    </row>
    <row r="50" spans="1:15" x14ac:dyDescent="0.2">
      <c r="A50" s="52">
        <f>'3- Export SMIS'!D44</f>
        <v>0</v>
      </c>
      <c r="B50" s="52">
        <f>'3- Export SMIS'!E44</f>
        <v>0</v>
      </c>
      <c r="C50" s="52">
        <f>'3- Export SMIS'!F44</f>
        <v>0</v>
      </c>
      <c r="D50" s="52">
        <f>'3- Export SMIS'!G44</f>
        <v>0</v>
      </c>
      <c r="E50" s="53">
        <f t="shared" si="4"/>
        <v>0</v>
      </c>
      <c r="F50" s="53">
        <f>'3- Export SMIS'!V44</f>
        <v>0</v>
      </c>
      <c r="G50" s="53">
        <f>'3- Export SMIS'!W44</f>
        <v>0</v>
      </c>
      <c r="H50" s="53">
        <f>'3- Export SMIS'!Z44</f>
        <v>0</v>
      </c>
      <c r="I50" s="54" t="e">
        <f t="shared" si="5"/>
        <v>#DIV/0!</v>
      </c>
      <c r="J50" s="53">
        <f>'3- Export SMIS'!AA44</f>
        <v>0</v>
      </c>
      <c r="K50" s="54" t="e">
        <f t="shared" si="6"/>
        <v>#DIV/0!</v>
      </c>
      <c r="L50" s="53">
        <f>'3- Export SMIS'!X44</f>
        <v>0</v>
      </c>
      <c r="M50" s="55" t="e">
        <f t="shared" si="7"/>
        <v>#DIV/0!</v>
      </c>
      <c r="N50" s="53">
        <f>'3- Export SMIS'!S44+'3- Export SMIS'!U44</f>
        <v>0</v>
      </c>
      <c r="O50" s="43">
        <f>'3- Export SMIS'!K44</f>
        <v>0</v>
      </c>
    </row>
    <row r="51" spans="1:15" ht="12" thickBot="1" x14ac:dyDescent="0.25">
      <c r="A51" s="478" t="s">
        <v>53</v>
      </c>
      <c r="B51" s="479"/>
      <c r="C51" s="479"/>
      <c r="D51" s="480"/>
      <c r="E51" s="56">
        <f>SUM(E8:E50)</f>
        <v>0</v>
      </c>
      <c r="F51" s="56">
        <f t="shared" ref="F51:N51" si="8">SUM(F8:F50)</f>
        <v>0</v>
      </c>
      <c r="G51" s="56">
        <f t="shared" si="8"/>
        <v>0</v>
      </c>
      <c r="H51" s="56">
        <f t="shared" si="8"/>
        <v>0</v>
      </c>
      <c r="I51" s="57" t="e">
        <f t="shared" si="0"/>
        <v>#DIV/0!</v>
      </c>
      <c r="J51" s="56">
        <f t="shared" si="8"/>
        <v>0</v>
      </c>
      <c r="K51" s="57" t="e">
        <f>J51/H51</f>
        <v>#DIV/0!</v>
      </c>
      <c r="L51" s="56">
        <f t="shared" si="8"/>
        <v>0</v>
      </c>
      <c r="M51" s="57" t="e">
        <f t="shared" si="2"/>
        <v>#DIV/0!</v>
      </c>
      <c r="N51" s="56">
        <f t="shared" si="8"/>
        <v>0</v>
      </c>
    </row>
    <row r="53" spans="1:15" x14ac:dyDescent="0.2">
      <c r="A53" s="58" t="s">
        <v>125</v>
      </c>
      <c r="H53" s="59" t="e">
        <f>I53+K53+M53</f>
        <v>#DIV/0!</v>
      </c>
      <c r="I53" s="59" t="e">
        <f>H51*100%/F51</f>
        <v>#DIV/0!</v>
      </c>
      <c r="K53" s="59" t="e">
        <f>J51*100%/F51</f>
        <v>#DIV/0!</v>
      </c>
      <c r="M53" s="59"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87"/>
  <sheetViews>
    <sheetView topLeftCell="A28" zoomScale="80" zoomScaleNormal="80" workbookViewId="0">
      <selection activeCell="O64" sqref="O64"/>
    </sheetView>
  </sheetViews>
  <sheetFormatPr defaultColWidth="8.85546875" defaultRowHeight="12.75" x14ac:dyDescent="0.2"/>
  <cols>
    <col min="1" max="1" width="5.85546875" style="145"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98" t="s">
        <v>76</v>
      </c>
      <c r="B1" s="498"/>
      <c r="C1" s="498"/>
      <c r="D1" s="498"/>
      <c r="E1" s="498"/>
    </row>
    <row r="2" spans="1:12" x14ac:dyDescent="0.2">
      <c r="A2" s="499" t="s">
        <v>77</v>
      </c>
      <c r="B2" s="499"/>
      <c r="C2" s="499"/>
      <c r="D2" s="499"/>
      <c r="E2" s="499"/>
    </row>
    <row r="3" spans="1:12" x14ac:dyDescent="0.2">
      <c r="A3" s="500"/>
      <c r="B3" s="500"/>
      <c r="C3" s="500"/>
      <c r="D3" s="500"/>
      <c r="E3" s="500"/>
    </row>
    <row r="4" spans="1:12" ht="15.75" thickBot="1" x14ac:dyDescent="0.25">
      <c r="A4" s="505" t="s">
        <v>78</v>
      </c>
      <c r="B4" s="505"/>
      <c r="C4" s="505"/>
      <c r="D4" s="505"/>
      <c r="E4" s="505"/>
    </row>
    <row r="5" spans="1:12" ht="55.15" customHeight="1" x14ac:dyDescent="0.2">
      <c r="A5" s="506" t="s">
        <v>79</v>
      </c>
      <c r="B5" s="508" t="s">
        <v>80</v>
      </c>
      <c r="C5" s="116" t="s">
        <v>81</v>
      </c>
      <c r="D5" s="117" t="s">
        <v>82</v>
      </c>
      <c r="E5" s="118" t="s">
        <v>83</v>
      </c>
      <c r="G5" s="116" t="s">
        <v>186</v>
      </c>
      <c r="H5" s="117" t="s">
        <v>69</v>
      </c>
      <c r="I5" s="118" t="s">
        <v>188</v>
      </c>
      <c r="J5" s="116" t="s">
        <v>187</v>
      </c>
      <c r="K5" s="117" t="s">
        <v>140</v>
      </c>
      <c r="L5" s="118" t="s">
        <v>189</v>
      </c>
    </row>
    <row r="6" spans="1:12" ht="15.75" thickBot="1" x14ac:dyDescent="0.25">
      <c r="A6" s="507"/>
      <c r="B6" s="509"/>
      <c r="C6" s="119" t="s">
        <v>84</v>
      </c>
      <c r="D6" s="120" t="s">
        <v>84</v>
      </c>
      <c r="E6" s="121" t="s">
        <v>84</v>
      </c>
      <c r="G6" s="122" t="s">
        <v>84</v>
      </c>
      <c r="H6" s="123" t="s">
        <v>84</v>
      </c>
      <c r="I6" s="124" t="s">
        <v>84</v>
      </c>
      <c r="J6" s="122" t="s">
        <v>84</v>
      </c>
      <c r="K6" s="123" t="s">
        <v>84</v>
      </c>
      <c r="L6" s="124" t="s">
        <v>84</v>
      </c>
    </row>
    <row r="7" spans="1:12" ht="13.5" thickBot="1" x14ac:dyDescent="0.25">
      <c r="A7" s="125" t="s">
        <v>85</v>
      </c>
      <c r="B7" s="125" t="s">
        <v>86</v>
      </c>
      <c r="C7" s="125" t="s">
        <v>87</v>
      </c>
      <c r="D7" s="125" t="s">
        <v>88</v>
      </c>
      <c r="E7" s="125" t="s">
        <v>89</v>
      </c>
      <c r="G7" s="126">
        <f>E7+1</f>
        <v>6</v>
      </c>
      <c r="H7" s="126">
        <f>G7+1</f>
        <v>7</v>
      </c>
      <c r="I7" s="126">
        <f>H7+1</f>
        <v>8</v>
      </c>
      <c r="J7" s="126">
        <f>I7+1</f>
        <v>9</v>
      </c>
      <c r="K7" s="126">
        <f>J7+1</f>
        <v>10</v>
      </c>
      <c r="L7" s="126">
        <f>K7+1</f>
        <v>11</v>
      </c>
    </row>
    <row r="8" spans="1:12" ht="15" x14ac:dyDescent="0.2">
      <c r="A8" s="510" t="s">
        <v>90</v>
      </c>
      <c r="B8" s="511"/>
      <c r="C8" s="511"/>
      <c r="D8" s="511"/>
      <c r="E8" s="512"/>
    </row>
    <row r="9" spans="1:12" s="61" customFormat="1" ht="15" x14ac:dyDescent="0.25">
      <c r="A9" s="208" t="s">
        <v>10</v>
      </c>
      <c r="B9" s="209" t="s">
        <v>91</v>
      </c>
      <c r="C9" s="107">
        <f t="shared" ref="C9:D12" si="0">G9+J9</f>
        <v>0</v>
      </c>
      <c r="D9" s="107">
        <f t="shared" si="0"/>
        <v>0</v>
      </c>
      <c r="E9" s="326">
        <f>C9+D9</f>
        <v>0</v>
      </c>
      <c r="G9" s="205">
        <v>0</v>
      </c>
      <c r="H9" s="205">
        <v>0</v>
      </c>
      <c r="I9" s="206">
        <f>G9+H9</f>
        <v>0</v>
      </c>
      <c r="J9" s="205">
        <v>0</v>
      </c>
      <c r="K9" s="205">
        <v>0</v>
      </c>
      <c r="L9" s="206">
        <f>J9+K9</f>
        <v>0</v>
      </c>
    </row>
    <row r="10" spans="1:12" s="61" customFormat="1" ht="15" x14ac:dyDescent="0.25">
      <c r="A10" s="208" t="s">
        <v>11</v>
      </c>
      <c r="B10" s="209" t="s">
        <v>12</v>
      </c>
      <c r="C10" s="107">
        <f t="shared" si="0"/>
        <v>0</v>
      </c>
      <c r="D10" s="107">
        <f t="shared" si="0"/>
        <v>0</v>
      </c>
      <c r="E10" s="326">
        <f t="shared" ref="E10:E12" si="1">C10+D10</f>
        <v>0</v>
      </c>
      <c r="G10" s="205">
        <v>0</v>
      </c>
      <c r="H10" s="205">
        <v>0</v>
      </c>
      <c r="I10" s="206">
        <f t="shared" ref="I10:I12" si="2">G10+H10</f>
        <v>0</v>
      </c>
      <c r="J10" s="205">
        <v>0</v>
      </c>
      <c r="K10" s="205">
        <v>0</v>
      </c>
      <c r="L10" s="206">
        <f t="shared" ref="L10:L12" si="3">J10+K10</f>
        <v>0</v>
      </c>
    </row>
    <row r="11" spans="1:12" s="61" customFormat="1" ht="26.25" x14ac:dyDescent="0.25">
      <c r="A11" s="208" t="s">
        <v>92</v>
      </c>
      <c r="B11" s="213" t="s">
        <v>93</v>
      </c>
      <c r="C11" s="107">
        <f t="shared" si="0"/>
        <v>0</v>
      </c>
      <c r="D11" s="107">
        <f t="shared" si="0"/>
        <v>0</v>
      </c>
      <c r="E11" s="326">
        <f t="shared" si="1"/>
        <v>0</v>
      </c>
      <c r="G11" s="205">
        <v>0</v>
      </c>
      <c r="H11" s="205">
        <v>0</v>
      </c>
      <c r="I11" s="206">
        <f t="shared" si="2"/>
        <v>0</v>
      </c>
      <c r="J11" s="205">
        <v>0</v>
      </c>
      <c r="K11" s="205">
        <v>0</v>
      </c>
      <c r="L11" s="206">
        <f t="shared" si="3"/>
        <v>0</v>
      </c>
    </row>
    <row r="12" spans="1:12" s="61" customFormat="1" ht="13.15" customHeight="1" thickBot="1" x14ac:dyDescent="0.3">
      <c r="A12" s="324" t="s">
        <v>94</v>
      </c>
      <c r="B12" s="325" t="s">
        <v>95</v>
      </c>
      <c r="C12" s="294">
        <f t="shared" si="0"/>
        <v>0</v>
      </c>
      <c r="D12" s="294">
        <f t="shared" si="0"/>
        <v>0</v>
      </c>
      <c r="E12" s="310">
        <f t="shared" si="1"/>
        <v>0</v>
      </c>
      <c r="G12" s="205">
        <v>0</v>
      </c>
      <c r="H12" s="205">
        <v>0</v>
      </c>
      <c r="I12" s="206">
        <f t="shared" si="2"/>
        <v>0</v>
      </c>
      <c r="J12" s="205">
        <v>0</v>
      </c>
      <c r="K12" s="205">
        <v>0</v>
      </c>
      <c r="L12" s="206">
        <f t="shared" si="3"/>
        <v>0</v>
      </c>
    </row>
    <row r="13" spans="1:12" ht="16.5" thickTop="1" thickBot="1" x14ac:dyDescent="0.3">
      <c r="A13" s="513" t="s">
        <v>96</v>
      </c>
      <c r="B13" s="514"/>
      <c r="C13" s="131">
        <f>SUM(C9:C12)</f>
        <v>0</v>
      </c>
      <c r="D13" s="131">
        <f t="shared" ref="D13:E13" si="4">SUM(D9:D12)</f>
        <v>0</v>
      </c>
      <c r="E13" s="132">
        <f t="shared" si="4"/>
        <v>0</v>
      </c>
      <c r="G13" s="131">
        <f>SUM(G9:G12)</f>
        <v>0</v>
      </c>
      <c r="H13" s="131">
        <f t="shared" ref="H13:L13" si="5">SUM(H9:H12)</f>
        <v>0</v>
      </c>
      <c r="I13" s="131">
        <f t="shared" si="5"/>
        <v>0</v>
      </c>
      <c r="J13" s="131">
        <f t="shared" si="5"/>
        <v>0</v>
      </c>
      <c r="K13" s="131">
        <f t="shared" si="5"/>
        <v>0</v>
      </c>
      <c r="L13" s="131">
        <f t="shared" si="5"/>
        <v>0</v>
      </c>
    </row>
    <row r="14" spans="1:12" ht="16.5" customHeight="1" thickBot="1" x14ac:dyDescent="0.25">
      <c r="A14" s="515" t="s">
        <v>97</v>
      </c>
      <c r="B14" s="502"/>
      <c r="C14" s="502"/>
      <c r="D14" s="502"/>
      <c r="E14" s="516"/>
      <c r="G14" s="133"/>
      <c r="H14" s="133"/>
      <c r="I14" s="133"/>
      <c r="J14" s="133"/>
      <c r="K14" s="133"/>
      <c r="L14" s="133"/>
    </row>
    <row r="15" spans="1:12" ht="34.5" customHeight="1" thickTop="1" thickBot="1" x14ac:dyDescent="0.3">
      <c r="A15" s="296" t="s">
        <v>14</v>
      </c>
      <c r="B15" s="297" t="s">
        <v>153</v>
      </c>
      <c r="C15" s="294">
        <f>G15+J15</f>
        <v>0</v>
      </c>
      <c r="D15" s="294">
        <f>H15+K15</f>
        <v>0</v>
      </c>
      <c r="E15" s="295">
        <f t="shared" ref="E15" si="6">C15+D15</f>
        <v>0</v>
      </c>
      <c r="G15" s="205">
        <v>0</v>
      </c>
      <c r="H15" s="205">
        <v>0</v>
      </c>
      <c r="I15" s="206">
        <f t="shared" ref="I15" si="7">G15+H15</f>
        <v>0</v>
      </c>
      <c r="J15" s="205">
        <v>0</v>
      </c>
      <c r="K15" s="205">
        <v>0</v>
      </c>
      <c r="L15" s="206">
        <f t="shared" ref="L15" si="8">J15+K15</f>
        <v>0</v>
      </c>
    </row>
    <row r="16" spans="1:12" ht="15" customHeight="1" thickTop="1" thickBot="1" x14ac:dyDescent="0.3">
      <c r="A16" s="517" t="s">
        <v>98</v>
      </c>
      <c r="B16" s="518"/>
      <c r="C16" s="135">
        <f>SUM(C15:C15)</f>
        <v>0</v>
      </c>
      <c r="D16" s="135">
        <f>SUM(D15:D15)</f>
        <v>0</v>
      </c>
      <c r="E16" s="136">
        <f>SUM(E15:E15)</f>
        <v>0</v>
      </c>
      <c r="G16" s="131">
        <f t="shared" ref="G16:L16" si="9">SUM(G15:G15)</f>
        <v>0</v>
      </c>
      <c r="H16" s="131">
        <f t="shared" si="9"/>
        <v>0</v>
      </c>
      <c r="I16" s="131">
        <f t="shared" si="9"/>
        <v>0</v>
      </c>
      <c r="J16" s="131">
        <f t="shared" si="9"/>
        <v>0</v>
      </c>
      <c r="K16" s="131">
        <f t="shared" si="9"/>
        <v>0</v>
      </c>
      <c r="L16" s="131">
        <f t="shared" si="9"/>
        <v>0</v>
      </c>
    </row>
    <row r="17" spans="1:12" ht="15" x14ac:dyDescent="0.2">
      <c r="A17" s="519" t="s">
        <v>429</v>
      </c>
      <c r="B17" s="511"/>
      <c r="C17" s="511"/>
      <c r="D17" s="511"/>
      <c r="E17" s="512"/>
      <c r="G17" s="133"/>
      <c r="H17" s="133"/>
      <c r="I17" s="133"/>
      <c r="J17" s="133"/>
      <c r="K17" s="133"/>
      <c r="L17" s="133"/>
    </row>
    <row r="18" spans="1:12" s="61" customFormat="1" ht="15.75" thickBot="1" x14ac:dyDescent="0.3">
      <c r="A18" s="299" t="s">
        <v>199</v>
      </c>
      <c r="B18" s="304" t="s">
        <v>99</v>
      </c>
      <c r="C18" s="298">
        <f>SUM(C19:C21)</f>
        <v>0</v>
      </c>
      <c r="D18" s="298">
        <f t="shared" ref="D18:E18" si="10">SUM(D19:D21)</f>
        <v>0</v>
      </c>
      <c r="E18" s="211">
        <f t="shared" si="10"/>
        <v>0</v>
      </c>
      <c r="G18" s="322">
        <f>G19+G20+G21</f>
        <v>0</v>
      </c>
      <c r="H18" s="322">
        <f>H19+H20+H21</f>
        <v>0</v>
      </c>
      <c r="I18" s="323">
        <f>G18+H18</f>
        <v>0</v>
      </c>
      <c r="J18" s="322">
        <f>J19+J20+J21</f>
        <v>0</v>
      </c>
      <c r="K18" s="322">
        <f>K19+K20+K21</f>
        <v>0</v>
      </c>
      <c r="L18" s="323">
        <f>J18+K18</f>
        <v>0</v>
      </c>
    </row>
    <row r="19" spans="1:12" s="61" customFormat="1" ht="15.75" thickTop="1" x14ac:dyDescent="0.25">
      <c r="A19" s="300" t="s">
        <v>431</v>
      </c>
      <c r="B19" s="327" t="s">
        <v>190</v>
      </c>
      <c r="C19" s="328">
        <f t="shared" ref="C19:D22" si="11">G19+J19</f>
        <v>0</v>
      </c>
      <c r="D19" s="329">
        <f t="shared" si="11"/>
        <v>0</v>
      </c>
      <c r="E19" s="330">
        <f t="shared" ref="E19:E22" si="12">C19+D19</f>
        <v>0</v>
      </c>
      <c r="G19" s="311">
        <v>0</v>
      </c>
      <c r="H19" s="311">
        <v>0</v>
      </c>
      <c r="I19" s="312">
        <f t="shared" ref="I19:I21" si="13">G19+H19</f>
        <v>0</v>
      </c>
      <c r="J19" s="311">
        <v>0</v>
      </c>
      <c r="K19" s="311">
        <v>0</v>
      </c>
      <c r="L19" s="312">
        <f t="shared" ref="L19:L21" si="14">J19+K19</f>
        <v>0</v>
      </c>
    </row>
    <row r="20" spans="1:12" s="61" customFormat="1" ht="15" x14ac:dyDescent="0.25">
      <c r="A20" s="208" t="s">
        <v>432</v>
      </c>
      <c r="B20" s="209" t="s">
        <v>201</v>
      </c>
      <c r="C20" s="107">
        <f t="shared" si="11"/>
        <v>0</v>
      </c>
      <c r="D20" s="107">
        <f t="shared" si="11"/>
        <v>0</v>
      </c>
      <c r="E20" s="326">
        <f t="shared" si="12"/>
        <v>0</v>
      </c>
      <c r="G20" s="205">
        <v>0</v>
      </c>
      <c r="H20" s="205">
        <v>0</v>
      </c>
      <c r="I20" s="206">
        <f t="shared" si="13"/>
        <v>0</v>
      </c>
      <c r="J20" s="205">
        <v>0</v>
      </c>
      <c r="K20" s="205">
        <v>0</v>
      </c>
      <c r="L20" s="206">
        <f t="shared" si="14"/>
        <v>0</v>
      </c>
    </row>
    <row r="21" spans="1:12" s="61" customFormat="1" ht="15.75" thickBot="1" x14ac:dyDescent="0.3">
      <c r="A21" s="215" t="s">
        <v>433</v>
      </c>
      <c r="B21" s="325" t="s">
        <v>154</v>
      </c>
      <c r="C21" s="294">
        <f t="shared" si="11"/>
        <v>0</v>
      </c>
      <c r="D21" s="294">
        <f t="shared" si="11"/>
        <v>0</v>
      </c>
      <c r="E21" s="310">
        <f t="shared" si="12"/>
        <v>0</v>
      </c>
      <c r="G21" s="317">
        <v>0</v>
      </c>
      <c r="H21" s="317">
        <v>0</v>
      </c>
      <c r="I21" s="318">
        <f t="shared" si="13"/>
        <v>0</v>
      </c>
      <c r="J21" s="317">
        <v>0</v>
      </c>
      <c r="K21" s="317">
        <v>0</v>
      </c>
      <c r="L21" s="318">
        <f t="shared" si="14"/>
        <v>0</v>
      </c>
    </row>
    <row r="22" spans="1:12" s="61" customFormat="1" ht="27.75" thickTop="1" thickBot="1" x14ac:dyDescent="0.3">
      <c r="A22" s="332" t="s">
        <v>434</v>
      </c>
      <c r="B22" s="305" t="s">
        <v>202</v>
      </c>
      <c r="C22" s="306">
        <f t="shared" si="11"/>
        <v>0</v>
      </c>
      <c r="D22" s="306">
        <f t="shared" si="11"/>
        <v>0</v>
      </c>
      <c r="E22" s="307">
        <f t="shared" si="12"/>
        <v>0</v>
      </c>
      <c r="F22" s="276"/>
      <c r="G22" s="319">
        <v>0</v>
      </c>
      <c r="H22" s="320">
        <v>0</v>
      </c>
      <c r="I22" s="314">
        <f>G22+H22</f>
        <v>0</v>
      </c>
      <c r="J22" s="320">
        <v>0</v>
      </c>
      <c r="K22" s="320">
        <v>0</v>
      </c>
      <c r="L22" s="321">
        <f>J22+K22</f>
        <v>0</v>
      </c>
    </row>
    <row r="23" spans="1:12" s="61" customFormat="1" ht="16.5" thickTop="1" thickBot="1" x14ac:dyDescent="0.3">
      <c r="A23" s="332" t="s">
        <v>389</v>
      </c>
      <c r="B23" s="309" t="s">
        <v>438</v>
      </c>
      <c r="C23" s="306">
        <f t="shared" ref="C23" si="15">G23+J23</f>
        <v>0</v>
      </c>
      <c r="D23" s="306">
        <f t="shared" ref="D23" si="16">H23+K23</f>
        <v>0</v>
      </c>
      <c r="E23" s="307">
        <f t="shared" ref="E23" si="17">C23+D23</f>
        <v>0</v>
      </c>
      <c r="F23" s="276"/>
      <c r="G23" s="315">
        <v>0</v>
      </c>
      <c r="H23" s="315">
        <v>0</v>
      </c>
      <c r="I23" s="316">
        <f>G23+H23</f>
        <v>0</v>
      </c>
      <c r="J23" s="315">
        <v>0</v>
      </c>
      <c r="K23" s="315">
        <v>0</v>
      </c>
      <c r="L23" s="316">
        <f>J23+K23</f>
        <v>0</v>
      </c>
    </row>
    <row r="24" spans="1:12" s="61" customFormat="1" ht="27.75" thickTop="1" thickBot="1" x14ac:dyDescent="0.3">
      <c r="A24" s="333" t="s">
        <v>571</v>
      </c>
      <c r="B24" s="446" t="s">
        <v>572</v>
      </c>
      <c r="C24" s="306">
        <f t="shared" ref="C24" si="18">G24+J24</f>
        <v>0</v>
      </c>
      <c r="D24" s="306">
        <f t="shared" ref="D24" si="19">H24+K24</f>
        <v>0</v>
      </c>
      <c r="E24" s="307">
        <f t="shared" ref="E24" si="20">C24+D24</f>
        <v>0</v>
      </c>
      <c r="F24" s="276"/>
      <c r="G24" s="315">
        <v>0</v>
      </c>
      <c r="H24" s="315">
        <v>0</v>
      </c>
      <c r="I24" s="316">
        <f>G24+H24</f>
        <v>0</v>
      </c>
      <c r="J24" s="315">
        <v>0</v>
      </c>
      <c r="K24" s="315">
        <v>0</v>
      </c>
      <c r="L24" s="316">
        <f>J24+K24</f>
        <v>0</v>
      </c>
    </row>
    <row r="25" spans="1:12" s="61" customFormat="1" ht="16.5" thickTop="1" thickBot="1" x14ac:dyDescent="0.3">
      <c r="A25" s="333" t="s">
        <v>440</v>
      </c>
      <c r="B25" s="309" t="s">
        <v>100</v>
      </c>
      <c r="C25" s="301">
        <f>SUM(C26:C29)</f>
        <v>0</v>
      </c>
      <c r="D25" s="302">
        <f>SUM(D26:D29)</f>
        <v>0</v>
      </c>
      <c r="E25" s="212">
        <f>SUM(E26:E29)</f>
        <v>0</v>
      </c>
      <c r="G25" s="314">
        <f t="shared" ref="G25:L25" si="21">SUM(G26:G29)</f>
        <v>0</v>
      </c>
      <c r="H25" s="314">
        <f t="shared" si="21"/>
        <v>0</v>
      </c>
      <c r="I25" s="314">
        <f t="shared" si="21"/>
        <v>0</v>
      </c>
      <c r="J25" s="314">
        <f t="shared" si="21"/>
        <v>0</v>
      </c>
      <c r="K25" s="314">
        <f t="shared" si="21"/>
        <v>0</v>
      </c>
      <c r="L25" s="314">
        <f t="shared" si="21"/>
        <v>0</v>
      </c>
    </row>
    <row r="26" spans="1:12" s="61" customFormat="1" ht="42" customHeight="1" thickTop="1" x14ac:dyDescent="0.25">
      <c r="A26" s="208" t="s">
        <v>441</v>
      </c>
      <c r="B26" s="214" t="s">
        <v>191</v>
      </c>
      <c r="C26" s="328">
        <f t="shared" ref="C26:D30" si="22">G26+J26</f>
        <v>0</v>
      </c>
      <c r="D26" s="328">
        <f t="shared" si="22"/>
        <v>0</v>
      </c>
      <c r="E26" s="331">
        <f t="shared" ref="E26:E30" si="23">C26+D26</f>
        <v>0</v>
      </c>
      <c r="G26" s="311">
        <v>0</v>
      </c>
      <c r="H26" s="311">
        <v>0</v>
      </c>
      <c r="I26" s="312">
        <f t="shared" ref="I26:I27" si="24">G26+H26</f>
        <v>0</v>
      </c>
      <c r="J26" s="311">
        <v>0</v>
      </c>
      <c r="K26" s="311">
        <v>0</v>
      </c>
      <c r="L26" s="312">
        <f t="shared" ref="L26:L27" si="25">J26+K26</f>
        <v>0</v>
      </c>
    </row>
    <row r="27" spans="1:12" s="61" customFormat="1" ht="26.25" x14ac:dyDescent="0.25">
      <c r="A27" s="208" t="s">
        <v>442</v>
      </c>
      <c r="B27" s="213" t="s">
        <v>203</v>
      </c>
      <c r="C27" s="107">
        <f t="shared" si="22"/>
        <v>0</v>
      </c>
      <c r="D27" s="107">
        <f t="shared" si="22"/>
        <v>0</v>
      </c>
      <c r="E27" s="326">
        <f t="shared" si="23"/>
        <v>0</v>
      </c>
      <c r="G27" s="205">
        <v>0</v>
      </c>
      <c r="H27" s="205">
        <v>0</v>
      </c>
      <c r="I27" s="206">
        <f t="shared" si="24"/>
        <v>0</v>
      </c>
      <c r="J27" s="205">
        <v>0</v>
      </c>
      <c r="K27" s="205">
        <v>0</v>
      </c>
      <c r="L27" s="206">
        <f t="shared" si="25"/>
        <v>0</v>
      </c>
    </row>
    <row r="28" spans="1:12" s="61" customFormat="1" ht="26.25" x14ac:dyDescent="0.25">
      <c r="A28" s="208" t="s">
        <v>444</v>
      </c>
      <c r="B28" s="213" t="s">
        <v>204</v>
      </c>
      <c r="C28" s="107">
        <f t="shared" si="22"/>
        <v>0</v>
      </c>
      <c r="D28" s="107">
        <f t="shared" si="22"/>
        <v>0</v>
      </c>
      <c r="E28" s="206">
        <f t="shared" si="23"/>
        <v>0</v>
      </c>
      <c r="G28" s="205">
        <v>0</v>
      </c>
      <c r="H28" s="205">
        <v>0</v>
      </c>
      <c r="I28" s="206">
        <f>G28+H28</f>
        <v>0</v>
      </c>
      <c r="J28" s="205">
        <v>0</v>
      </c>
      <c r="K28" s="205">
        <v>0</v>
      </c>
      <c r="L28" s="206">
        <f>J28+K28</f>
        <v>0</v>
      </c>
    </row>
    <row r="29" spans="1:12" s="61" customFormat="1" ht="15.75" thickBot="1" x14ac:dyDescent="0.3">
      <c r="A29" s="203" t="s">
        <v>445</v>
      </c>
      <c r="B29" s="303" t="s">
        <v>192</v>
      </c>
      <c r="C29" s="294">
        <f t="shared" si="22"/>
        <v>0</v>
      </c>
      <c r="D29" s="294">
        <f t="shared" si="22"/>
        <v>0</v>
      </c>
      <c r="E29" s="310">
        <f t="shared" si="23"/>
        <v>0</v>
      </c>
      <c r="G29" s="346">
        <v>0</v>
      </c>
      <c r="H29" s="346">
        <v>0</v>
      </c>
      <c r="I29" s="347">
        <f t="shared" ref="I29" si="26">G29+H29</f>
        <v>0</v>
      </c>
      <c r="J29" s="346">
        <v>0</v>
      </c>
      <c r="K29" s="346">
        <v>0</v>
      </c>
      <c r="L29" s="347">
        <f t="shared" ref="L29" si="27">J29+K29</f>
        <v>0</v>
      </c>
    </row>
    <row r="30" spans="1:12" s="61" customFormat="1" ht="16.5" thickTop="1" thickBot="1" x14ac:dyDescent="0.3">
      <c r="A30" s="332" t="s">
        <v>448</v>
      </c>
      <c r="B30" s="276" t="s">
        <v>449</v>
      </c>
      <c r="C30" s="306">
        <f t="shared" si="22"/>
        <v>0</v>
      </c>
      <c r="D30" s="306">
        <f t="shared" si="22"/>
        <v>0</v>
      </c>
      <c r="E30" s="307">
        <f t="shared" si="23"/>
        <v>0</v>
      </c>
      <c r="F30" s="276"/>
      <c r="G30" s="315">
        <v>0</v>
      </c>
      <c r="H30" s="315">
        <v>0</v>
      </c>
      <c r="I30" s="316">
        <f>G30+H30</f>
        <v>0</v>
      </c>
      <c r="J30" s="315">
        <v>0</v>
      </c>
      <c r="K30" s="315">
        <v>0</v>
      </c>
      <c r="L30" s="316">
        <f>J30+K30</f>
        <v>0</v>
      </c>
    </row>
    <row r="31" spans="1:12" s="61" customFormat="1" ht="16.5" thickTop="1" thickBot="1" x14ac:dyDescent="0.3">
      <c r="A31" s="332" t="s">
        <v>452</v>
      </c>
      <c r="B31" s="305" t="s">
        <v>101</v>
      </c>
      <c r="C31" s="301">
        <f>SUM(C32:C34)</f>
        <v>0</v>
      </c>
      <c r="D31" s="301">
        <f>SUM(D32:D34)</f>
        <v>0</v>
      </c>
      <c r="E31" s="301">
        <f>SUM(E32:E34)</f>
        <v>0</v>
      </c>
      <c r="F31" s="313"/>
      <c r="G31" s="301">
        <f t="shared" ref="G31:L31" si="28">SUM(G32:G34)</f>
        <v>0</v>
      </c>
      <c r="H31" s="301">
        <f t="shared" si="28"/>
        <v>0</v>
      </c>
      <c r="I31" s="301">
        <f t="shared" si="28"/>
        <v>0</v>
      </c>
      <c r="J31" s="301">
        <f t="shared" si="28"/>
        <v>0</v>
      </c>
      <c r="K31" s="301">
        <f t="shared" si="28"/>
        <v>0</v>
      </c>
      <c r="L31" s="301">
        <f t="shared" si="28"/>
        <v>0</v>
      </c>
    </row>
    <row r="32" spans="1:12" s="61" customFormat="1" ht="103.5" customHeight="1" thickTop="1" x14ac:dyDescent="0.25">
      <c r="A32" s="391"/>
      <c r="B32" s="392" t="s">
        <v>527</v>
      </c>
      <c r="C32" s="328">
        <f t="shared" ref="C32:C33" si="29">G32+J32</f>
        <v>0</v>
      </c>
      <c r="D32" s="328">
        <f t="shared" ref="D32:D33" si="30">H32+K32</f>
        <v>0</v>
      </c>
      <c r="E32" s="331">
        <f t="shared" ref="E32:E33" si="31">C32+D32</f>
        <v>0</v>
      </c>
      <c r="G32" s="311">
        <v>0</v>
      </c>
      <c r="H32" s="311">
        <v>0</v>
      </c>
      <c r="I32" s="312">
        <f t="shared" ref="I32:I33" si="32">G32+H32</f>
        <v>0</v>
      </c>
      <c r="J32" s="311">
        <v>0</v>
      </c>
      <c r="K32" s="311">
        <v>0</v>
      </c>
      <c r="L32" s="312">
        <f t="shared" ref="L32:L33" si="33">J32+K32</f>
        <v>0</v>
      </c>
    </row>
    <row r="33" spans="1:12" s="61" customFormat="1" ht="28.5" customHeight="1" x14ac:dyDescent="0.25">
      <c r="A33" s="215" t="s">
        <v>454</v>
      </c>
      <c r="B33" s="216" t="s">
        <v>453</v>
      </c>
      <c r="C33" s="107">
        <f t="shared" si="29"/>
        <v>0</v>
      </c>
      <c r="D33" s="107">
        <f t="shared" si="30"/>
        <v>0</v>
      </c>
      <c r="E33" s="206">
        <f t="shared" si="31"/>
        <v>0</v>
      </c>
      <c r="G33" s="205">
        <v>0</v>
      </c>
      <c r="H33" s="205">
        <v>0</v>
      </c>
      <c r="I33" s="206">
        <f t="shared" si="32"/>
        <v>0</v>
      </c>
      <c r="J33" s="205">
        <v>0</v>
      </c>
      <c r="K33" s="205">
        <v>0</v>
      </c>
      <c r="L33" s="206">
        <f t="shared" si="33"/>
        <v>0</v>
      </c>
    </row>
    <row r="34" spans="1:12" s="61" customFormat="1" ht="15.75" thickBot="1" x14ac:dyDescent="0.3">
      <c r="A34" s="400" t="s">
        <v>528</v>
      </c>
      <c r="B34" s="399" t="s">
        <v>529</v>
      </c>
      <c r="C34" s="60">
        <f t="shared" ref="C34:D34" si="34">G34+J34</f>
        <v>0</v>
      </c>
      <c r="D34" s="60">
        <f t="shared" si="34"/>
        <v>0</v>
      </c>
      <c r="E34" s="347">
        <f t="shared" ref="E34" si="35">C34+D34</f>
        <v>0</v>
      </c>
      <c r="G34" s="398">
        <v>0</v>
      </c>
      <c r="H34" s="398">
        <v>0</v>
      </c>
      <c r="I34" s="318">
        <f t="shared" ref="I34" si="36">G34+H34</f>
        <v>0</v>
      </c>
      <c r="J34" s="317">
        <v>0</v>
      </c>
      <c r="K34" s="317">
        <v>0</v>
      </c>
      <c r="L34" s="318">
        <f t="shared" ref="L34" si="37">J34+K34</f>
        <v>0</v>
      </c>
    </row>
    <row r="35" spans="1:12" ht="16.5" thickTop="1" thickBot="1" x14ac:dyDescent="0.3">
      <c r="A35" s="332" t="s">
        <v>455</v>
      </c>
      <c r="B35" s="305" t="s">
        <v>102</v>
      </c>
      <c r="C35" s="345">
        <f>C36+C39</f>
        <v>0</v>
      </c>
      <c r="D35" s="345">
        <f t="shared" ref="D35:E35" si="38">D36+D39</f>
        <v>0</v>
      </c>
      <c r="E35" s="393">
        <f t="shared" si="38"/>
        <v>0</v>
      </c>
      <c r="G35" s="394">
        <f>G36+G39</f>
        <v>0</v>
      </c>
      <c r="H35" s="337">
        <f t="shared" ref="H35:I35" si="39">H36+H39</f>
        <v>0</v>
      </c>
      <c r="I35" s="337">
        <f t="shared" si="39"/>
        <v>0</v>
      </c>
      <c r="J35" s="337">
        <f>J36+J39</f>
        <v>0</v>
      </c>
      <c r="K35" s="337">
        <f t="shared" ref="K35" si="40">K36+K39</f>
        <v>0</v>
      </c>
      <c r="L35" s="395">
        <f t="shared" ref="L35" si="41">L36+L39</f>
        <v>0</v>
      </c>
    </row>
    <row r="36" spans="1:12" ht="15.75" thickTop="1" x14ac:dyDescent="0.25">
      <c r="A36" s="141" t="s">
        <v>457</v>
      </c>
      <c r="B36" s="334" t="s">
        <v>193</v>
      </c>
      <c r="C36" s="338">
        <f>C37+C38</f>
        <v>0</v>
      </c>
      <c r="D36" s="338">
        <f t="shared" ref="D36:E36" si="42">D37+D38</f>
        <v>0</v>
      </c>
      <c r="E36" s="339">
        <f t="shared" si="42"/>
        <v>0</v>
      </c>
      <c r="G36" s="336">
        <f>G37+G38</f>
        <v>0</v>
      </c>
      <c r="H36" s="336">
        <f t="shared" ref="H36:I36" si="43">H37+H38</f>
        <v>0</v>
      </c>
      <c r="I36" s="336">
        <f t="shared" si="43"/>
        <v>0</v>
      </c>
      <c r="J36" s="336">
        <f>J37+J38</f>
        <v>0</v>
      </c>
      <c r="K36" s="336">
        <f t="shared" ref="K36" si="44">K37+K38</f>
        <v>0</v>
      </c>
      <c r="L36" s="336">
        <f t="shared" ref="L36" si="45">L37+L38</f>
        <v>0</v>
      </c>
    </row>
    <row r="37" spans="1:12" ht="27.75" customHeight="1" x14ac:dyDescent="0.25">
      <c r="A37" s="134" t="s">
        <v>458</v>
      </c>
      <c r="B37" s="139" t="s">
        <v>459</v>
      </c>
      <c r="C37" s="107">
        <f t="shared" ref="C37:D39" si="46">G37+J37</f>
        <v>0</v>
      </c>
      <c r="D37" s="107">
        <f t="shared" si="46"/>
        <v>0</v>
      </c>
      <c r="E37" s="129">
        <f t="shared" ref="E37:E39" si="47">C37+D37</f>
        <v>0</v>
      </c>
      <c r="G37" s="205">
        <v>0</v>
      </c>
      <c r="H37" s="205">
        <v>0</v>
      </c>
      <c r="I37" s="129">
        <f t="shared" ref="I37:I38" si="48">G37+H37</f>
        <v>0</v>
      </c>
      <c r="J37" s="205">
        <v>0</v>
      </c>
      <c r="K37" s="205">
        <v>0</v>
      </c>
      <c r="L37" s="129">
        <f t="shared" ref="L37:L38" si="49">J37+K37</f>
        <v>0</v>
      </c>
    </row>
    <row r="38" spans="1:12" ht="69" customHeight="1" x14ac:dyDescent="0.25">
      <c r="A38" s="134" t="s">
        <v>460</v>
      </c>
      <c r="B38" s="142" t="s">
        <v>461</v>
      </c>
      <c r="C38" s="107">
        <f t="shared" si="46"/>
        <v>0</v>
      </c>
      <c r="D38" s="107">
        <f t="shared" si="46"/>
        <v>0</v>
      </c>
      <c r="E38" s="340">
        <f t="shared" si="47"/>
        <v>0</v>
      </c>
      <c r="G38" s="205">
        <v>0</v>
      </c>
      <c r="H38" s="205">
        <v>0</v>
      </c>
      <c r="I38" s="129">
        <f t="shared" si="48"/>
        <v>0</v>
      </c>
      <c r="J38" s="205">
        <v>0</v>
      </c>
      <c r="K38" s="205">
        <v>0</v>
      </c>
      <c r="L38" s="129">
        <f t="shared" si="49"/>
        <v>0</v>
      </c>
    </row>
    <row r="39" spans="1:12" ht="15.75" thickBot="1" x14ac:dyDescent="0.3">
      <c r="A39" s="127" t="s">
        <v>462</v>
      </c>
      <c r="B39" s="140" t="s">
        <v>155</v>
      </c>
      <c r="C39" s="294">
        <f t="shared" si="46"/>
        <v>0</v>
      </c>
      <c r="D39" s="294">
        <f t="shared" si="46"/>
        <v>0</v>
      </c>
      <c r="E39" s="295">
        <f t="shared" si="47"/>
        <v>0</v>
      </c>
      <c r="G39" s="346">
        <v>0</v>
      </c>
      <c r="H39" s="346">
        <v>0</v>
      </c>
      <c r="I39" s="396">
        <f t="shared" ref="I39" si="50">G39+H39</f>
        <v>0</v>
      </c>
      <c r="J39" s="346">
        <v>0</v>
      </c>
      <c r="K39" s="346">
        <v>0</v>
      </c>
      <c r="L39" s="396">
        <f t="shared" ref="L39" si="51">J39+K39</f>
        <v>0</v>
      </c>
    </row>
    <row r="40" spans="1:12" ht="16.5" thickTop="1" thickBot="1" x14ac:dyDescent="0.3">
      <c r="A40" s="513" t="s">
        <v>103</v>
      </c>
      <c r="B40" s="514"/>
      <c r="C40" s="131">
        <f>C18+C22+C25+C31+C35+C23+C30+C24</f>
        <v>0</v>
      </c>
      <c r="D40" s="131">
        <f>D18+D22+D25+D31+D35+D23+D30+D24</f>
        <v>0</v>
      </c>
      <c r="E40" s="131">
        <f>E18+E22+E25+E31+E35+E23+E30+E24</f>
        <v>0</v>
      </c>
      <c r="G40" s="397">
        <f t="shared" ref="G40:L40" si="52">G18+G22+G25+G31+G35+G23+G30+G24</f>
        <v>0</v>
      </c>
      <c r="H40" s="397">
        <f t="shared" si="52"/>
        <v>0</v>
      </c>
      <c r="I40" s="397">
        <f t="shared" si="52"/>
        <v>0</v>
      </c>
      <c r="J40" s="397">
        <f t="shared" si="52"/>
        <v>0</v>
      </c>
      <c r="K40" s="397">
        <f t="shared" si="52"/>
        <v>0</v>
      </c>
      <c r="L40" s="397">
        <f t="shared" si="52"/>
        <v>0</v>
      </c>
    </row>
    <row r="41" spans="1:12" ht="15" x14ac:dyDescent="0.2">
      <c r="A41" s="489" t="s">
        <v>466</v>
      </c>
      <c r="B41" s="490"/>
      <c r="C41" s="490"/>
      <c r="D41" s="490"/>
      <c r="E41" s="491"/>
      <c r="G41" s="99"/>
      <c r="H41" s="99"/>
      <c r="I41" s="99"/>
      <c r="J41" s="99"/>
      <c r="K41" s="99"/>
      <c r="L41" s="99"/>
    </row>
    <row r="42" spans="1:12" s="61" customFormat="1" ht="15" x14ac:dyDescent="0.25">
      <c r="A42" s="108" t="s">
        <v>209</v>
      </c>
      <c r="B42" s="209" t="s">
        <v>533</v>
      </c>
      <c r="C42" s="107">
        <f t="shared" ref="C42:D57" si="53">G42+J42</f>
        <v>0</v>
      </c>
      <c r="D42" s="107">
        <f t="shared" si="53"/>
        <v>0</v>
      </c>
      <c r="E42" s="206">
        <f t="shared" ref="E42:E53" si="54">C42+D42</f>
        <v>0</v>
      </c>
      <c r="G42" s="205">
        <v>0</v>
      </c>
      <c r="H42" s="205">
        <v>0</v>
      </c>
      <c r="I42" s="206">
        <f t="shared" ref="I42:I55" si="55">G42+H42</f>
        <v>0</v>
      </c>
      <c r="J42" s="205">
        <v>0</v>
      </c>
      <c r="K42" s="205">
        <v>0</v>
      </c>
      <c r="L42" s="206">
        <f t="shared" ref="L42:L55" si="56">J42+K42</f>
        <v>0</v>
      </c>
    </row>
    <row r="43" spans="1:12" s="61" customFormat="1" ht="15" x14ac:dyDescent="0.25">
      <c r="A43" s="108"/>
      <c r="B43" s="419" t="s">
        <v>560</v>
      </c>
      <c r="C43" s="420">
        <f t="shared" si="53"/>
        <v>0</v>
      </c>
      <c r="D43" s="420">
        <f t="shared" si="53"/>
        <v>0</v>
      </c>
      <c r="E43" s="421">
        <f t="shared" ref="E43" si="57">C43+D43</f>
        <v>0</v>
      </c>
      <c r="F43" s="422"/>
      <c r="G43" s="423">
        <v>0</v>
      </c>
      <c r="H43" s="423">
        <v>0</v>
      </c>
      <c r="I43" s="421">
        <f t="shared" si="55"/>
        <v>0</v>
      </c>
      <c r="J43" s="423">
        <v>0</v>
      </c>
      <c r="K43" s="423">
        <v>0</v>
      </c>
      <c r="L43" s="421">
        <f t="shared" si="56"/>
        <v>0</v>
      </c>
    </row>
    <row r="44" spans="1:12" s="61" customFormat="1" ht="15" x14ac:dyDescent="0.25">
      <c r="A44" s="108"/>
      <c r="B44" s="402" t="s">
        <v>536</v>
      </c>
      <c r="C44" s="403">
        <f t="shared" ref="C44" si="58">G44+J44</f>
        <v>0</v>
      </c>
      <c r="D44" s="403">
        <f t="shared" ref="D44" si="59">H44+K44</f>
        <v>0</v>
      </c>
      <c r="E44" s="404">
        <f t="shared" si="54"/>
        <v>0</v>
      </c>
      <c r="F44" s="405"/>
      <c r="G44" s="406">
        <v>0</v>
      </c>
      <c r="H44" s="406">
        <v>0</v>
      </c>
      <c r="I44" s="404">
        <f t="shared" ref="I44" si="60">G44+H44</f>
        <v>0</v>
      </c>
      <c r="J44" s="406">
        <v>0</v>
      </c>
      <c r="K44" s="406">
        <v>0</v>
      </c>
      <c r="L44" s="404">
        <f t="shared" ref="L44" si="61">J44+K44</f>
        <v>0</v>
      </c>
    </row>
    <row r="45" spans="1:12" s="61" customFormat="1" ht="26.25" x14ac:dyDescent="0.25">
      <c r="A45" s="108" t="s">
        <v>160</v>
      </c>
      <c r="B45" s="213" t="s">
        <v>534</v>
      </c>
      <c r="C45" s="107">
        <f t="shared" ref="C45:C46" si="62">G45+J45</f>
        <v>0</v>
      </c>
      <c r="D45" s="107">
        <f t="shared" ref="D45:D46" si="63">H45+K45</f>
        <v>0</v>
      </c>
      <c r="E45" s="206">
        <f t="shared" si="54"/>
        <v>0</v>
      </c>
      <c r="G45" s="205">
        <v>0</v>
      </c>
      <c r="H45" s="205">
        <v>0</v>
      </c>
      <c r="I45" s="206">
        <f t="shared" ref="I45:I46" si="64">G45+H45</f>
        <v>0</v>
      </c>
      <c r="J45" s="205">
        <v>0</v>
      </c>
      <c r="K45" s="205">
        <v>0</v>
      </c>
      <c r="L45" s="206">
        <f t="shared" ref="L45:L46" si="65">J45+K45</f>
        <v>0</v>
      </c>
    </row>
    <row r="46" spans="1:12" s="61" customFormat="1" ht="15" x14ac:dyDescent="0.25">
      <c r="A46" s="108"/>
      <c r="B46" s="419" t="s">
        <v>560</v>
      </c>
      <c r="C46" s="420">
        <f t="shared" si="62"/>
        <v>0</v>
      </c>
      <c r="D46" s="420">
        <f t="shared" si="63"/>
        <v>0</v>
      </c>
      <c r="E46" s="421">
        <f t="shared" ref="E46" si="66">C46+D46</f>
        <v>0</v>
      </c>
      <c r="F46" s="422"/>
      <c r="G46" s="423">
        <v>0</v>
      </c>
      <c r="H46" s="423">
        <v>0</v>
      </c>
      <c r="I46" s="421">
        <f t="shared" si="64"/>
        <v>0</v>
      </c>
      <c r="J46" s="423">
        <v>0</v>
      </c>
      <c r="K46" s="423">
        <v>0</v>
      </c>
      <c r="L46" s="421">
        <f t="shared" si="65"/>
        <v>0</v>
      </c>
    </row>
    <row r="47" spans="1:12" s="61" customFormat="1" ht="15" x14ac:dyDescent="0.25">
      <c r="A47" s="108"/>
      <c r="B47" s="402" t="s">
        <v>536</v>
      </c>
      <c r="C47" s="403">
        <f t="shared" ref="C47" si="67">G47+J47</f>
        <v>0</v>
      </c>
      <c r="D47" s="403">
        <f t="shared" ref="D47" si="68">H47+K47</f>
        <v>0</v>
      </c>
      <c r="E47" s="404">
        <f t="shared" si="54"/>
        <v>0</v>
      </c>
      <c r="F47" s="405"/>
      <c r="G47" s="406">
        <v>0</v>
      </c>
      <c r="H47" s="406">
        <v>0</v>
      </c>
      <c r="I47" s="404">
        <f t="shared" ref="I47" si="69">G47+H47</f>
        <v>0</v>
      </c>
      <c r="J47" s="406">
        <v>0</v>
      </c>
      <c r="K47" s="406">
        <v>0</v>
      </c>
      <c r="L47" s="404">
        <f t="shared" ref="L47" si="70">J47+K47</f>
        <v>0</v>
      </c>
    </row>
    <row r="48" spans="1:12" s="61" customFormat="1" ht="26.25" x14ac:dyDescent="0.25">
      <c r="A48" s="108" t="s">
        <v>162</v>
      </c>
      <c r="B48" s="213" t="s">
        <v>535</v>
      </c>
      <c r="C48" s="107">
        <f t="shared" ref="C48:C49" si="71">G48+J48</f>
        <v>0</v>
      </c>
      <c r="D48" s="107">
        <f t="shared" ref="D48:D49" si="72">H48+K48</f>
        <v>0</v>
      </c>
      <c r="E48" s="206">
        <f t="shared" si="54"/>
        <v>0</v>
      </c>
      <c r="G48" s="205">
        <v>0</v>
      </c>
      <c r="H48" s="205">
        <v>0</v>
      </c>
      <c r="I48" s="206">
        <f t="shared" ref="I48:I49" si="73">G48+H48</f>
        <v>0</v>
      </c>
      <c r="J48" s="205">
        <v>0</v>
      </c>
      <c r="K48" s="205">
        <v>0</v>
      </c>
      <c r="L48" s="206">
        <f t="shared" ref="L48:L49" si="74">J48+K48</f>
        <v>0</v>
      </c>
    </row>
    <row r="49" spans="1:12" s="61" customFormat="1" ht="15" x14ac:dyDescent="0.25">
      <c r="A49" s="108"/>
      <c r="B49" s="419" t="s">
        <v>560</v>
      </c>
      <c r="C49" s="420">
        <f t="shared" si="71"/>
        <v>0</v>
      </c>
      <c r="D49" s="420">
        <f t="shared" si="72"/>
        <v>0</v>
      </c>
      <c r="E49" s="421">
        <f t="shared" ref="E49" si="75">C49+D49</f>
        <v>0</v>
      </c>
      <c r="F49" s="422"/>
      <c r="G49" s="423">
        <v>0</v>
      </c>
      <c r="H49" s="423">
        <v>0</v>
      </c>
      <c r="I49" s="421">
        <f t="shared" si="73"/>
        <v>0</v>
      </c>
      <c r="J49" s="423">
        <v>0</v>
      </c>
      <c r="K49" s="423">
        <v>0</v>
      </c>
      <c r="L49" s="421">
        <f t="shared" si="74"/>
        <v>0</v>
      </c>
    </row>
    <row r="50" spans="1:12" s="61" customFormat="1" ht="15.75" customHeight="1" x14ac:dyDescent="0.25">
      <c r="A50" s="108"/>
      <c r="B50" s="402" t="s">
        <v>536</v>
      </c>
      <c r="C50" s="403">
        <f t="shared" ref="C50" si="76">G50+J50</f>
        <v>0</v>
      </c>
      <c r="D50" s="403">
        <f t="shared" ref="D50" si="77">H50+K50</f>
        <v>0</v>
      </c>
      <c r="E50" s="404">
        <f t="shared" si="54"/>
        <v>0</v>
      </c>
      <c r="F50" s="405"/>
      <c r="G50" s="406">
        <v>0</v>
      </c>
      <c r="H50" s="406">
        <v>0</v>
      </c>
      <c r="I50" s="404">
        <f t="shared" ref="I50" si="78">G50+H50</f>
        <v>0</v>
      </c>
      <c r="J50" s="406">
        <v>0</v>
      </c>
      <c r="K50" s="406">
        <v>0</v>
      </c>
      <c r="L50" s="404">
        <f t="shared" ref="L50" si="79">J50+K50</f>
        <v>0</v>
      </c>
    </row>
    <row r="51" spans="1:12" s="61" customFormat="1" ht="28.5" customHeight="1" x14ac:dyDescent="0.25">
      <c r="A51" s="108" t="s">
        <v>472</v>
      </c>
      <c r="B51" s="213" t="s">
        <v>537</v>
      </c>
      <c r="C51" s="107">
        <f t="shared" ref="C51:C52" si="80">G51+J51</f>
        <v>0</v>
      </c>
      <c r="D51" s="107">
        <f t="shared" ref="D51:D52" si="81">H51+K51</f>
        <v>0</v>
      </c>
      <c r="E51" s="206">
        <f t="shared" si="54"/>
        <v>0</v>
      </c>
      <c r="G51" s="205">
        <v>0</v>
      </c>
      <c r="H51" s="205">
        <v>0</v>
      </c>
      <c r="I51" s="206">
        <f t="shared" ref="I51:I52" si="82">G51+H51</f>
        <v>0</v>
      </c>
      <c r="J51" s="205">
        <v>0</v>
      </c>
      <c r="K51" s="205">
        <v>0</v>
      </c>
      <c r="L51" s="206">
        <f t="shared" ref="L51:L52" si="83">J51+K51</f>
        <v>0</v>
      </c>
    </row>
    <row r="52" spans="1:12" s="61" customFormat="1" ht="15" customHeight="1" x14ac:dyDescent="0.25">
      <c r="A52" s="108"/>
      <c r="B52" s="441" t="s">
        <v>560</v>
      </c>
      <c r="C52" s="420">
        <f t="shared" si="80"/>
        <v>0</v>
      </c>
      <c r="D52" s="420">
        <f t="shared" si="81"/>
        <v>0</v>
      </c>
      <c r="E52" s="421">
        <f t="shared" ref="E52" si="84">C52+D52</f>
        <v>0</v>
      </c>
      <c r="F52" s="422"/>
      <c r="G52" s="423">
        <v>0</v>
      </c>
      <c r="H52" s="423">
        <v>0</v>
      </c>
      <c r="I52" s="421">
        <f t="shared" si="82"/>
        <v>0</v>
      </c>
      <c r="J52" s="423">
        <v>0</v>
      </c>
      <c r="K52" s="423">
        <v>0</v>
      </c>
      <c r="L52" s="421">
        <f t="shared" si="83"/>
        <v>0</v>
      </c>
    </row>
    <row r="53" spans="1:12" s="61" customFormat="1" ht="15" customHeight="1" x14ac:dyDescent="0.25">
      <c r="A53" s="108"/>
      <c r="B53" s="442" t="s">
        <v>536</v>
      </c>
      <c r="C53" s="403">
        <f t="shared" ref="C53" si="85">G53+J53</f>
        <v>0</v>
      </c>
      <c r="D53" s="403">
        <f t="shared" ref="D53" si="86">H53+K53</f>
        <v>0</v>
      </c>
      <c r="E53" s="404">
        <f t="shared" si="54"/>
        <v>0</v>
      </c>
      <c r="F53" s="405"/>
      <c r="G53" s="406">
        <v>0</v>
      </c>
      <c r="H53" s="406">
        <v>0</v>
      </c>
      <c r="I53" s="404">
        <f t="shared" ref="I53" si="87">G53+H53</f>
        <v>0</v>
      </c>
      <c r="J53" s="406">
        <v>0</v>
      </c>
      <c r="K53" s="406">
        <v>0</v>
      </c>
      <c r="L53" s="404">
        <f t="shared" ref="L53" si="88">J53+K53</f>
        <v>0</v>
      </c>
    </row>
    <row r="54" spans="1:12" s="61" customFormat="1" ht="15" x14ac:dyDescent="0.25">
      <c r="A54" s="108" t="s">
        <v>477</v>
      </c>
      <c r="B54" s="213" t="s">
        <v>538</v>
      </c>
      <c r="C54" s="107">
        <f t="shared" si="53"/>
        <v>0</v>
      </c>
      <c r="D54" s="107">
        <f t="shared" si="53"/>
        <v>0</v>
      </c>
      <c r="E54" s="206">
        <f t="shared" ref="E54:E55" si="89">C54+D54</f>
        <v>0</v>
      </c>
      <c r="G54" s="205">
        <v>0</v>
      </c>
      <c r="H54" s="205">
        <v>0</v>
      </c>
      <c r="I54" s="206">
        <f t="shared" si="55"/>
        <v>0</v>
      </c>
      <c r="J54" s="205">
        <v>0</v>
      </c>
      <c r="K54" s="205">
        <v>0</v>
      </c>
      <c r="L54" s="206">
        <f t="shared" si="56"/>
        <v>0</v>
      </c>
    </row>
    <row r="55" spans="1:12" s="61" customFormat="1" ht="15" x14ac:dyDescent="0.25">
      <c r="A55" s="108"/>
      <c r="B55" s="419" t="s">
        <v>560</v>
      </c>
      <c r="C55" s="420">
        <f t="shared" si="53"/>
        <v>0</v>
      </c>
      <c r="D55" s="420">
        <f t="shared" si="53"/>
        <v>0</v>
      </c>
      <c r="E55" s="421">
        <f t="shared" si="89"/>
        <v>0</v>
      </c>
      <c r="F55" s="422"/>
      <c r="G55" s="423">
        <v>0</v>
      </c>
      <c r="H55" s="423">
        <v>0</v>
      </c>
      <c r="I55" s="421">
        <f t="shared" si="55"/>
        <v>0</v>
      </c>
      <c r="J55" s="423">
        <v>0</v>
      </c>
      <c r="K55" s="423">
        <v>0</v>
      </c>
      <c r="L55" s="421">
        <f t="shared" si="56"/>
        <v>0</v>
      </c>
    </row>
    <row r="56" spans="1:12" s="61" customFormat="1" ht="15" x14ac:dyDescent="0.25">
      <c r="A56" s="108"/>
      <c r="B56" s="402" t="s">
        <v>536</v>
      </c>
      <c r="C56" s="403">
        <f t="shared" ref="C56" si="90">G56+J56</f>
        <v>0</v>
      </c>
      <c r="D56" s="403">
        <f t="shared" ref="D56" si="91">H56+K56</f>
        <v>0</v>
      </c>
      <c r="E56" s="404">
        <f t="shared" ref="E56" si="92">C56+D56</f>
        <v>0</v>
      </c>
      <c r="F56" s="405"/>
      <c r="G56" s="406">
        <v>0</v>
      </c>
      <c r="H56" s="406">
        <v>0</v>
      </c>
      <c r="I56" s="404">
        <f t="shared" ref="I56" si="93">G56+H56</f>
        <v>0</v>
      </c>
      <c r="J56" s="406">
        <v>0</v>
      </c>
      <c r="K56" s="406">
        <v>0</v>
      </c>
      <c r="L56" s="404">
        <f t="shared" ref="L56" si="94">J56+K56</f>
        <v>0</v>
      </c>
    </row>
    <row r="57" spans="1:12" s="61" customFormat="1" ht="15" x14ac:dyDescent="0.25">
      <c r="A57" s="108" t="s">
        <v>482</v>
      </c>
      <c r="B57" s="213" t="s">
        <v>539</v>
      </c>
      <c r="C57" s="107">
        <f>G57+J57</f>
        <v>0</v>
      </c>
      <c r="D57" s="107">
        <f t="shared" si="53"/>
        <v>0</v>
      </c>
      <c r="E57" s="206">
        <f t="shared" ref="E57:E58" si="95">C57+D57</f>
        <v>0</v>
      </c>
      <c r="G57" s="205">
        <v>0</v>
      </c>
      <c r="H57" s="205">
        <v>0</v>
      </c>
      <c r="I57" s="206">
        <f t="shared" ref="I57:I58" si="96">G57+H57</f>
        <v>0</v>
      </c>
      <c r="J57" s="205">
        <v>0</v>
      </c>
      <c r="K57" s="205">
        <v>0</v>
      </c>
      <c r="L57" s="206">
        <f t="shared" ref="L57:L58" si="97">J57+K57</f>
        <v>0</v>
      </c>
    </row>
    <row r="58" spans="1:12" s="61" customFormat="1" ht="15" x14ac:dyDescent="0.25">
      <c r="A58" s="407"/>
      <c r="B58" s="419" t="s">
        <v>560</v>
      </c>
      <c r="C58" s="420">
        <f>G58+J58</f>
        <v>0</v>
      </c>
      <c r="D58" s="420">
        <f t="shared" ref="D58" si="98">H58+K58</f>
        <v>0</v>
      </c>
      <c r="E58" s="421">
        <f t="shared" si="95"/>
        <v>0</v>
      </c>
      <c r="F58" s="422"/>
      <c r="G58" s="423">
        <v>0</v>
      </c>
      <c r="H58" s="423">
        <v>0</v>
      </c>
      <c r="I58" s="421">
        <f t="shared" si="96"/>
        <v>0</v>
      </c>
      <c r="J58" s="423">
        <v>0</v>
      </c>
      <c r="K58" s="423">
        <v>0</v>
      </c>
      <c r="L58" s="421">
        <f t="shared" si="97"/>
        <v>0</v>
      </c>
    </row>
    <row r="59" spans="1:12" s="61" customFormat="1" ht="15.75" thickBot="1" x14ac:dyDescent="0.3">
      <c r="A59" s="407"/>
      <c r="B59" s="427" t="s">
        <v>536</v>
      </c>
      <c r="C59" s="428">
        <f>G59+J59</f>
        <v>0</v>
      </c>
      <c r="D59" s="428">
        <f t="shared" ref="D59" si="99">H59+K59</f>
        <v>0</v>
      </c>
      <c r="E59" s="429">
        <f t="shared" ref="E59" si="100">C59+D59</f>
        <v>0</v>
      </c>
      <c r="F59" s="405"/>
      <c r="G59" s="432">
        <v>0</v>
      </c>
      <c r="H59" s="432">
        <v>0</v>
      </c>
      <c r="I59" s="429">
        <f t="shared" ref="I59" si="101">G59+H59</f>
        <v>0</v>
      </c>
      <c r="J59" s="432">
        <v>0</v>
      </c>
      <c r="K59" s="432">
        <v>0</v>
      </c>
      <c r="L59" s="429">
        <f t="shared" ref="L59" si="102">J59+K59</f>
        <v>0</v>
      </c>
    </row>
    <row r="60" spans="1:12" ht="15.75" thickBot="1" x14ac:dyDescent="0.3">
      <c r="A60" s="496" t="s">
        <v>104</v>
      </c>
      <c r="B60" s="497"/>
      <c r="C60" s="144">
        <f>C42+C45+C48+C51+C54+C57</f>
        <v>0</v>
      </c>
      <c r="D60" s="144">
        <f>D42+D45+D48+D51+D54+D57</f>
        <v>0</v>
      </c>
      <c r="E60" s="431">
        <f>E42+E45+E48+E51+E54+E57</f>
        <v>0</v>
      </c>
      <c r="G60" s="433">
        <f t="shared" ref="G60:L60" si="103">G42+G45+G48+G51+G54+G57</f>
        <v>0</v>
      </c>
      <c r="H60" s="144">
        <f t="shared" si="103"/>
        <v>0</v>
      </c>
      <c r="I60" s="144">
        <f t="shared" si="103"/>
        <v>0</v>
      </c>
      <c r="J60" s="144">
        <f t="shared" si="103"/>
        <v>0</v>
      </c>
      <c r="K60" s="144">
        <f t="shared" si="103"/>
        <v>0</v>
      </c>
      <c r="L60" s="431">
        <f t="shared" si="103"/>
        <v>0</v>
      </c>
    </row>
    <row r="61" spans="1:12" ht="15" x14ac:dyDescent="0.25">
      <c r="A61" s="424"/>
      <c r="B61" s="430" t="s">
        <v>560</v>
      </c>
      <c r="C61" s="434">
        <f t="shared" ref="C61:E62" si="104">C58+C55+C52+C49+C46+C43</f>
        <v>0</v>
      </c>
      <c r="D61" s="434">
        <f t="shared" si="104"/>
        <v>0</v>
      </c>
      <c r="E61" s="434">
        <f t="shared" si="104"/>
        <v>0</v>
      </c>
      <c r="F61" s="425"/>
      <c r="G61" s="434">
        <f t="shared" ref="G61:L62" si="105">G58+G55+G52+G49+G46+G43</f>
        <v>0</v>
      </c>
      <c r="H61" s="434">
        <f t="shared" si="105"/>
        <v>0</v>
      </c>
      <c r="I61" s="434">
        <f t="shared" si="105"/>
        <v>0</v>
      </c>
      <c r="J61" s="434">
        <f t="shared" si="105"/>
        <v>0</v>
      </c>
      <c r="K61" s="434">
        <f t="shared" si="105"/>
        <v>0</v>
      </c>
      <c r="L61" s="434">
        <f t="shared" si="105"/>
        <v>0</v>
      </c>
    </row>
    <row r="62" spans="1:12" ht="15.75" thickBot="1" x14ac:dyDescent="0.3">
      <c r="A62" s="408"/>
      <c r="B62" s="409" t="s">
        <v>536</v>
      </c>
      <c r="C62" s="426">
        <f t="shared" si="104"/>
        <v>0</v>
      </c>
      <c r="D62" s="426">
        <f t="shared" si="104"/>
        <v>0</v>
      </c>
      <c r="E62" s="426">
        <f t="shared" si="104"/>
        <v>0</v>
      </c>
      <c r="F62" s="410"/>
      <c r="G62" s="426">
        <f t="shared" si="105"/>
        <v>0</v>
      </c>
      <c r="H62" s="426">
        <f t="shared" si="105"/>
        <v>0</v>
      </c>
      <c r="I62" s="426">
        <f t="shared" si="105"/>
        <v>0</v>
      </c>
      <c r="J62" s="426">
        <f t="shared" si="105"/>
        <v>0</v>
      </c>
      <c r="K62" s="426">
        <f t="shared" si="105"/>
        <v>0</v>
      </c>
      <c r="L62" s="426">
        <f t="shared" si="105"/>
        <v>0</v>
      </c>
    </row>
    <row r="63" spans="1:12" ht="15.75" thickBot="1" x14ac:dyDescent="0.25">
      <c r="A63" s="501" t="s">
        <v>486</v>
      </c>
      <c r="B63" s="502"/>
      <c r="C63" s="503"/>
      <c r="D63" s="503"/>
      <c r="E63" s="504"/>
      <c r="F63" s="341"/>
      <c r="G63" s="342"/>
      <c r="H63" s="342"/>
      <c r="I63" s="342"/>
      <c r="J63" s="342"/>
      <c r="K63" s="342"/>
      <c r="L63" s="342"/>
    </row>
    <row r="64" spans="1:12" ht="16.5" thickTop="1" thickBot="1" x14ac:dyDescent="0.3">
      <c r="A64" s="332" t="s">
        <v>210</v>
      </c>
      <c r="B64" s="351" t="s">
        <v>105</v>
      </c>
      <c r="C64" s="335">
        <f>SUM(C65:C66)</f>
        <v>0</v>
      </c>
      <c r="D64" s="335">
        <f>SUM(D65:D66)</f>
        <v>0</v>
      </c>
      <c r="E64" s="335">
        <f>SUM(E65:E66)</f>
        <v>0</v>
      </c>
      <c r="F64" s="343"/>
      <c r="G64" s="335">
        <f t="shared" ref="G64:L64" si="106">SUM(G65:G66)</f>
        <v>0</v>
      </c>
      <c r="H64" s="335">
        <f t="shared" si="106"/>
        <v>0</v>
      </c>
      <c r="I64" s="335">
        <f t="shared" si="106"/>
        <v>0</v>
      </c>
      <c r="J64" s="335">
        <f t="shared" si="106"/>
        <v>0</v>
      </c>
      <c r="K64" s="335">
        <f t="shared" si="106"/>
        <v>0</v>
      </c>
      <c r="L64" s="335">
        <f t="shared" si="106"/>
        <v>0</v>
      </c>
    </row>
    <row r="65" spans="1:15" s="61" customFormat="1" ht="27" thickTop="1" x14ac:dyDescent="0.25">
      <c r="A65" s="215" t="s">
        <v>487</v>
      </c>
      <c r="B65" s="216" t="s">
        <v>205</v>
      </c>
      <c r="C65" s="328">
        <f>G65+J65</f>
        <v>0</v>
      </c>
      <c r="D65" s="328">
        <f>H65+K65</f>
        <v>0</v>
      </c>
      <c r="E65" s="331">
        <f>C65+D65</f>
        <v>0</v>
      </c>
      <c r="G65" s="311">
        <v>0</v>
      </c>
      <c r="H65" s="311">
        <v>0</v>
      </c>
      <c r="I65" s="312">
        <f t="shared" ref="I65:I66" si="107">G65+H65</f>
        <v>0</v>
      </c>
      <c r="J65" s="311">
        <v>0</v>
      </c>
      <c r="K65" s="311">
        <v>0</v>
      </c>
      <c r="L65" s="312">
        <f t="shared" ref="L65:L66" si="108">J65+K65</f>
        <v>0</v>
      </c>
    </row>
    <row r="66" spans="1:15" s="61" customFormat="1" ht="15.75" thickBot="1" x14ac:dyDescent="0.3">
      <c r="A66" s="203" t="s">
        <v>488</v>
      </c>
      <c r="B66" s="204" t="s">
        <v>194</v>
      </c>
      <c r="C66" s="294">
        <f>G66+J66</f>
        <v>0</v>
      </c>
      <c r="D66" s="294">
        <f>H66+K66</f>
        <v>0</v>
      </c>
      <c r="E66" s="310">
        <f t="shared" ref="E66" si="109">C66+D66</f>
        <v>0</v>
      </c>
      <c r="G66" s="346">
        <v>0</v>
      </c>
      <c r="H66" s="346">
        <v>0</v>
      </c>
      <c r="I66" s="347">
        <f t="shared" si="107"/>
        <v>0</v>
      </c>
      <c r="J66" s="346">
        <v>0</v>
      </c>
      <c r="K66" s="346">
        <v>0</v>
      </c>
      <c r="L66" s="347">
        <f t="shared" si="108"/>
        <v>0</v>
      </c>
    </row>
    <row r="67" spans="1:15" ht="16.5" thickTop="1" thickBot="1" x14ac:dyDescent="0.3">
      <c r="A67" s="332" t="s">
        <v>492</v>
      </c>
      <c r="B67" s="305" t="s">
        <v>106</v>
      </c>
      <c r="C67" s="335">
        <f>SUM(C68:C72)</f>
        <v>0</v>
      </c>
      <c r="D67" s="335">
        <f>SUM(D68:D72)</f>
        <v>0</v>
      </c>
      <c r="E67" s="335">
        <f>SUM(E68:E72)</f>
        <v>0</v>
      </c>
      <c r="F67" s="344"/>
      <c r="G67" s="345">
        <f>SUM(G68:G72)</f>
        <v>0</v>
      </c>
      <c r="H67" s="345">
        <f t="shared" ref="H67:L67" si="110">SUM(H68:H72)</f>
        <v>0</v>
      </c>
      <c r="I67" s="345">
        <f t="shared" si="110"/>
        <v>0</v>
      </c>
      <c r="J67" s="345">
        <f t="shared" si="110"/>
        <v>0</v>
      </c>
      <c r="K67" s="345">
        <f t="shared" si="110"/>
        <v>0</v>
      </c>
      <c r="L67" s="345">
        <f t="shared" si="110"/>
        <v>0</v>
      </c>
    </row>
    <row r="68" spans="1:15" ht="27" thickTop="1" x14ac:dyDescent="0.25">
      <c r="A68" s="141" t="s">
        <v>493</v>
      </c>
      <c r="B68" s="142" t="s">
        <v>206</v>
      </c>
      <c r="C68" s="328">
        <f t="shared" ref="C68:D72" si="111">G68+J68</f>
        <v>0</v>
      </c>
      <c r="D68" s="328">
        <f t="shared" si="111"/>
        <v>0</v>
      </c>
      <c r="E68" s="348">
        <f t="shared" ref="E68:E72" si="112">C68+D68</f>
        <v>0</v>
      </c>
      <c r="G68" s="350">
        <v>0</v>
      </c>
      <c r="H68" s="350">
        <v>0</v>
      </c>
      <c r="I68" s="336">
        <f t="shared" ref="I68:I72" si="113">G68+H68</f>
        <v>0</v>
      </c>
      <c r="J68" s="311">
        <v>0</v>
      </c>
      <c r="K68" s="311">
        <v>0</v>
      </c>
      <c r="L68" s="336">
        <f t="shared" ref="L68:L72" si="114">J68+K68</f>
        <v>0</v>
      </c>
      <c r="O68" s="137"/>
    </row>
    <row r="69" spans="1:15" ht="26.25" x14ac:dyDescent="0.25">
      <c r="A69" s="134" t="s">
        <v>494</v>
      </c>
      <c r="B69" s="139" t="s">
        <v>207</v>
      </c>
      <c r="C69" s="107">
        <f t="shared" si="111"/>
        <v>0</v>
      </c>
      <c r="D69" s="107">
        <f t="shared" si="111"/>
        <v>0</v>
      </c>
      <c r="E69" s="340">
        <f t="shared" si="112"/>
        <v>0</v>
      </c>
      <c r="G69" s="205">
        <v>0</v>
      </c>
      <c r="H69" s="205">
        <v>0</v>
      </c>
      <c r="I69" s="129">
        <f t="shared" si="113"/>
        <v>0</v>
      </c>
      <c r="J69" s="205">
        <v>0</v>
      </c>
      <c r="K69" s="205">
        <v>0</v>
      </c>
      <c r="L69" s="129">
        <f t="shared" si="114"/>
        <v>0</v>
      </c>
    </row>
    <row r="70" spans="1:15" ht="45" customHeight="1" x14ac:dyDescent="0.25">
      <c r="A70" s="134" t="s">
        <v>495</v>
      </c>
      <c r="B70" s="139" t="s">
        <v>208</v>
      </c>
      <c r="C70" s="107">
        <f t="shared" si="111"/>
        <v>0</v>
      </c>
      <c r="D70" s="107">
        <f t="shared" si="111"/>
        <v>0</v>
      </c>
      <c r="E70" s="340">
        <f t="shared" si="112"/>
        <v>0</v>
      </c>
      <c r="G70" s="205">
        <v>0</v>
      </c>
      <c r="H70" s="205">
        <v>0</v>
      </c>
      <c r="I70" s="129">
        <f t="shared" si="113"/>
        <v>0</v>
      </c>
      <c r="J70" s="205">
        <v>0</v>
      </c>
      <c r="K70" s="205">
        <v>0</v>
      </c>
      <c r="L70" s="129">
        <f t="shared" si="114"/>
        <v>0</v>
      </c>
    </row>
    <row r="71" spans="1:15" ht="28.5" customHeight="1" x14ac:dyDescent="0.25">
      <c r="A71" s="134" t="s">
        <v>496</v>
      </c>
      <c r="B71" s="139" t="s">
        <v>156</v>
      </c>
      <c r="C71" s="107">
        <f t="shared" si="111"/>
        <v>0</v>
      </c>
      <c r="D71" s="107">
        <f t="shared" si="111"/>
        <v>0</v>
      </c>
      <c r="E71" s="340">
        <f t="shared" si="112"/>
        <v>0</v>
      </c>
      <c r="G71" s="205">
        <v>0</v>
      </c>
      <c r="H71" s="205">
        <v>0</v>
      </c>
      <c r="I71" s="129">
        <f t="shared" si="113"/>
        <v>0</v>
      </c>
      <c r="J71" s="205">
        <v>0</v>
      </c>
      <c r="K71" s="205">
        <v>0</v>
      </c>
      <c r="L71" s="129">
        <f t="shared" si="114"/>
        <v>0</v>
      </c>
    </row>
    <row r="72" spans="1:15" ht="27" thickBot="1" x14ac:dyDescent="0.3">
      <c r="A72" s="134" t="s">
        <v>497</v>
      </c>
      <c r="B72" s="140" t="s">
        <v>200</v>
      </c>
      <c r="C72" s="294">
        <f t="shared" si="111"/>
        <v>0</v>
      </c>
      <c r="D72" s="294">
        <f t="shared" si="111"/>
        <v>0</v>
      </c>
      <c r="E72" s="349">
        <f t="shared" si="112"/>
        <v>0</v>
      </c>
      <c r="G72" s="205">
        <v>0</v>
      </c>
      <c r="H72" s="205">
        <v>0</v>
      </c>
      <c r="I72" s="129">
        <f t="shared" si="113"/>
        <v>0</v>
      </c>
      <c r="J72" s="205">
        <v>0</v>
      </c>
      <c r="K72" s="205">
        <v>0</v>
      </c>
      <c r="L72" s="129">
        <f t="shared" si="114"/>
        <v>0</v>
      </c>
    </row>
    <row r="73" spans="1:15" ht="16.5" thickTop="1" thickBot="1" x14ac:dyDescent="0.3">
      <c r="A73" s="332" t="s">
        <v>498</v>
      </c>
      <c r="B73" s="305" t="s">
        <v>107</v>
      </c>
      <c r="C73" s="60">
        <f>G73+J73</f>
        <v>0</v>
      </c>
      <c r="D73" s="60">
        <f>H73+K73</f>
        <v>0</v>
      </c>
      <c r="E73" s="207">
        <f>C73+D73</f>
        <v>0</v>
      </c>
      <c r="F73" s="61"/>
      <c r="G73" s="205">
        <v>0</v>
      </c>
      <c r="H73" s="205">
        <v>0</v>
      </c>
      <c r="I73" s="206">
        <f>G73+H73</f>
        <v>0</v>
      </c>
      <c r="J73" s="205">
        <v>0</v>
      </c>
      <c r="K73" s="205">
        <v>0</v>
      </c>
      <c r="L73" s="206">
        <f>J73+K73</f>
        <v>0</v>
      </c>
    </row>
    <row r="74" spans="1:15" ht="16.5" thickTop="1" thickBot="1" x14ac:dyDescent="0.3">
      <c r="A74" s="332" t="s">
        <v>504</v>
      </c>
      <c r="B74" s="351" t="s">
        <v>108</v>
      </c>
      <c r="C74" s="335">
        <f>SUM(C75:C76)</f>
        <v>0</v>
      </c>
      <c r="D74" s="335">
        <f>SUM(D75:D76)</f>
        <v>0</v>
      </c>
      <c r="E74" s="335">
        <f>SUM(E75:E76)</f>
        <v>0</v>
      </c>
      <c r="F74" s="343"/>
      <c r="G74" s="335">
        <f t="shared" ref="G74:L74" si="115">SUM(G75:G76)</f>
        <v>0</v>
      </c>
      <c r="H74" s="335">
        <f t="shared" si="115"/>
        <v>0</v>
      </c>
      <c r="I74" s="335">
        <f t="shared" si="115"/>
        <v>0</v>
      </c>
      <c r="J74" s="335">
        <f t="shared" si="115"/>
        <v>0</v>
      </c>
      <c r="K74" s="335">
        <f t="shared" si="115"/>
        <v>0</v>
      </c>
      <c r="L74" s="335">
        <f t="shared" si="115"/>
        <v>0</v>
      </c>
    </row>
    <row r="75" spans="1:15" ht="27" thickTop="1" x14ac:dyDescent="0.25">
      <c r="A75" s="215" t="s">
        <v>524</v>
      </c>
      <c r="B75" s="216" t="s">
        <v>505</v>
      </c>
      <c r="C75" s="328">
        <f>G75+J75</f>
        <v>0</v>
      </c>
      <c r="D75" s="328">
        <f>H75+K75</f>
        <v>0</v>
      </c>
      <c r="E75" s="331">
        <f>C75+D75</f>
        <v>0</v>
      </c>
      <c r="F75" s="61"/>
      <c r="G75" s="311">
        <v>0</v>
      </c>
      <c r="H75" s="311">
        <v>0</v>
      </c>
      <c r="I75" s="312">
        <f t="shared" ref="I75:I76" si="116">G75+H75</f>
        <v>0</v>
      </c>
      <c r="J75" s="311">
        <v>0</v>
      </c>
      <c r="K75" s="311">
        <v>0</v>
      </c>
      <c r="L75" s="312">
        <f t="shared" ref="L75:L76" si="117">J75+K75</f>
        <v>0</v>
      </c>
    </row>
    <row r="76" spans="1:15" s="61" customFormat="1" ht="26.25" thickBot="1" x14ac:dyDescent="0.3">
      <c r="A76" s="203" t="s">
        <v>525</v>
      </c>
      <c r="B76" s="373" t="s">
        <v>506</v>
      </c>
      <c r="C76" s="294">
        <f>G76+J76</f>
        <v>0</v>
      </c>
      <c r="D76" s="294">
        <f>H76+K76</f>
        <v>0</v>
      </c>
      <c r="E76" s="310">
        <f t="shared" ref="E76" si="118">C76+D76</f>
        <v>0</v>
      </c>
      <c r="G76" s="346">
        <v>0</v>
      </c>
      <c r="H76" s="346">
        <v>0</v>
      </c>
      <c r="I76" s="347">
        <f t="shared" si="116"/>
        <v>0</v>
      </c>
      <c r="J76" s="346">
        <v>0</v>
      </c>
      <c r="K76" s="346">
        <v>0</v>
      </c>
      <c r="L76" s="347">
        <f t="shared" si="117"/>
        <v>0</v>
      </c>
    </row>
    <row r="77" spans="1:15" ht="15.75" thickTop="1" x14ac:dyDescent="0.25">
      <c r="A77" s="495" t="s">
        <v>109</v>
      </c>
      <c r="B77" s="495"/>
      <c r="C77" s="138">
        <f>C64+C67+C73+C74</f>
        <v>0</v>
      </c>
      <c r="D77" s="138">
        <f>D64+D67+D73+D74</f>
        <v>0</v>
      </c>
      <c r="E77" s="138">
        <f>E64+E67+E73+E74</f>
        <v>0</v>
      </c>
      <c r="G77" s="138">
        <f t="shared" ref="G77:L77" si="119">G64+G67+G73+G74</f>
        <v>0</v>
      </c>
      <c r="H77" s="138">
        <f t="shared" si="119"/>
        <v>0</v>
      </c>
      <c r="I77" s="138">
        <f t="shared" si="119"/>
        <v>0</v>
      </c>
      <c r="J77" s="138">
        <f t="shared" si="119"/>
        <v>0</v>
      </c>
      <c r="K77" s="138">
        <f t="shared" si="119"/>
        <v>0</v>
      </c>
      <c r="L77" s="138">
        <f t="shared" si="119"/>
        <v>0</v>
      </c>
    </row>
    <row r="78" spans="1:15" ht="15" x14ac:dyDescent="0.2">
      <c r="A78" s="492" t="s">
        <v>509</v>
      </c>
      <c r="B78" s="493"/>
      <c r="C78" s="493"/>
      <c r="D78" s="493"/>
      <c r="E78" s="494"/>
      <c r="G78" s="133"/>
      <c r="H78" s="133"/>
      <c r="I78" s="133"/>
      <c r="J78" s="133"/>
      <c r="K78" s="133"/>
      <c r="L78" s="133"/>
    </row>
    <row r="79" spans="1:15" s="61" customFormat="1" ht="22.15" customHeight="1" x14ac:dyDescent="0.2">
      <c r="A79" s="386" t="s">
        <v>43</v>
      </c>
      <c r="B79" s="387" t="s">
        <v>510</v>
      </c>
      <c r="C79" s="388">
        <f>G79+J79</f>
        <v>0</v>
      </c>
      <c r="D79" s="388">
        <f>H79+K79</f>
        <v>0</v>
      </c>
      <c r="E79" s="389">
        <f t="shared" ref="E79" si="120">C79+D79</f>
        <v>0</v>
      </c>
      <c r="F79" s="198"/>
      <c r="G79" s="384">
        <v>0</v>
      </c>
      <c r="H79" s="384">
        <v>0</v>
      </c>
      <c r="I79" s="201">
        <f t="shared" ref="I79" si="121">G79+H79</f>
        <v>0</v>
      </c>
      <c r="J79" s="376">
        <v>0</v>
      </c>
      <c r="K79" s="376">
        <v>0</v>
      </c>
      <c r="L79" s="201">
        <f t="shared" ref="L79" si="122">J79+K79</f>
        <v>0</v>
      </c>
    </row>
    <row r="80" spans="1:15" s="61" customFormat="1" ht="30" customHeight="1" x14ac:dyDescent="0.2">
      <c r="A80" s="386" t="s">
        <v>511</v>
      </c>
      <c r="B80" s="387" t="s">
        <v>512</v>
      </c>
      <c r="C80" s="388"/>
      <c r="D80" s="388"/>
      <c r="E80" s="389"/>
      <c r="F80" s="198"/>
      <c r="G80" s="384">
        <v>0</v>
      </c>
      <c r="H80" s="384">
        <v>0</v>
      </c>
      <c r="I80" s="201"/>
      <c r="J80" s="376">
        <v>0</v>
      </c>
      <c r="K80" s="376">
        <v>0</v>
      </c>
      <c r="L80" s="201"/>
    </row>
    <row r="81" spans="1:12" ht="21" customHeight="1" thickBot="1" x14ac:dyDescent="0.25">
      <c r="A81" s="495" t="s">
        <v>110</v>
      </c>
      <c r="B81" s="495"/>
      <c r="C81" s="377">
        <f>SUM(C79:C80)</f>
        <v>0</v>
      </c>
      <c r="D81" s="377">
        <f>SUM(D79:D80)</f>
        <v>0</v>
      </c>
      <c r="E81" s="377">
        <f>SUM(E79:E80)</f>
        <v>0</v>
      </c>
      <c r="F81" s="198"/>
      <c r="G81" s="385">
        <f t="shared" ref="G81:L81" si="123">SUM(G79:G80)</f>
        <v>0</v>
      </c>
      <c r="H81" s="385">
        <f t="shared" si="123"/>
        <v>0</v>
      </c>
      <c r="I81" s="377">
        <f t="shared" si="123"/>
        <v>0</v>
      </c>
      <c r="J81" s="377">
        <f t="shared" si="123"/>
        <v>0</v>
      </c>
      <c r="K81" s="377">
        <f t="shared" si="123"/>
        <v>0</v>
      </c>
      <c r="L81" s="377">
        <f t="shared" si="123"/>
        <v>0</v>
      </c>
    </row>
    <row r="82" spans="1:12" ht="25.5" hidden="1" customHeight="1" thickBot="1" x14ac:dyDescent="0.25">
      <c r="A82" s="492" t="s">
        <v>197</v>
      </c>
      <c r="B82" s="493"/>
      <c r="C82" s="493"/>
      <c r="D82" s="493"/>
      <c r="E82" s="494"/>
      <c r="G82" s="133"/>
      <c r="H82" s="133"/>
      <c r="I82" s="133"/>
      <c r="J82" s="133"/>
      <c r="K82" s="133"/>
      <c r="L82" s="133"/>
    </row>
    <row r="83" spans="1:12" ht="0.75" customHeight="1" thickTop="1" thickBot="1" x14ac:dyDescent="0.3">
      <c r="A83" s="134" t="s">
        <v>43</v>
      </c>
      <c r="B83" s="143" t="s">
        <v>198</v>
      </c>
      <c r="C83" s="60">
        <f>G83+J83</f>
        <v>0</v>
      </c>
      <c r="D83" s="60">
        <f>H83+K83</f>
        <v>0</v>
      </c>
      <c r="E83" s="130">
        <f t="shared" ref="E83" si="124">C83+D83</f>
        <v>0</v>
      </c>
      <c r="G83" s="128"/>
      <c r="H83" s="128"/>
      <c r="I83" s="129">
        <f t="shared" ref="I83" si="125">G83+H83</f>
        <v>0</v>
      </c>
      <c r="J83" s="128"/>
      <c r="K83" s="128"/>
      <c r="L83" s="129">
        <f t="shared" ref="L83" si="126">J83+K83</f>
        <v>0</v>
      </c>
    </row>
    <row r="84" spans="1:12" ht="32.25" hidden="1" customHeight="1" thickTop="1" thickBot="1" x14ac:dyDescent="0.3">
      <c r="A84" s="134"/>
      <c r="B84" s="137"/>
      <c r="C84" s="60"/>
      <c r="D84" s="60"/>
      <c r="E84" s="130"/>
      <c r="G84" s="128"/>
      <c r="H84" s="128"/>
      <c r="I84" s="129"/>
      <c r="J84" s="128"/>
      <c r="K84" s="128"/>
      <c r="L84" s="129"/>
    </row>
    <row r="85" spans="1:12" ht="0.75" customHeight="1" thickTop="1" thickBot="1" x14ac:dyDescent="0.3">
      <c r="A85" s="487" t="s">
        <v>110</v>
      </c>
      <c r="B85" s="488"/>
      <c r="C85" s="135">
        <f>SUM(C83:C84)</f>
        <v>0</v>
      </c>
      <c r="D85" s="135">
        <f t="shared" ref="D85:E85" si="127">SUM(D83:D84)</f>
        <v>0</v>
      </c>
      <c r="E85" s="136">
        <f t="shared" si="127"/>
        <v>0</v>
      </c>
      <c r="G85" s="135">
        <f>SUM(G83:G84)</f>
        <v>0</v>
      </c>
      <c r="H85" s="135">
        <f t="shared" ref="H85:I85" si="128">SUM(H83:H84)</f>
        <v>0</v>
      </c>
      <c r="I85" s="136">
        <f t="shared" si="128"/>
        <v>0</v>
      </c>
      <c r="J85" s="135">
        <f>SUM(J83:J84)</f>
        <v>0</v>
      </c>
      <c r="K85" s="135">
        <f t="shared" ref="K85:L85" si="129">SUM(K83:K84)</f>
        <v>0</v>
      </c>
      <c r="L85" s="136">
        <f t="shared" si="129"/>
        <v>0</v>
      </c>
    </row>
    <row r="86" spans="1:12" ht="15.75" customHeight="1" thickBot="1" x14ac:dyDescent="0.3">
      <c r="A86" s="522" t="s">
        <v>513</v>
      </c>
      <c r="B86" s="522"/>
      <c r="C86" s="144">
        <f>C13+C40+C60+C77+C81+C85+C16</f>
        <v>0</v>
      </c>
      <c r="D86" s="144">
        <f>D13+D40+D60+D77+D81+D85+D16</f>
        <v>0</v>
      </c>
      <c r="E86" s="144">
        <f>E13+E40+E60+E77+E81+E85+E16</f>
        <v>0</v>
      </c>
      <c r="G86" s="144">
        <f t="shared" ref="G86:L86" si="130">G13+G40+G60+G77+G81+G85+G16</f>
        <v>0</v>
      </c>
      <c r="H86" s="144">
        <f t="shared" si="130"/>
        <v>0</v>
      </c>
      <c r="I86" s="144">
        <f t="shared" si="130"/>
        <v>0</v>
      </c>
      <c r="J86" s="144">
        <f t="shared" si="130"/>
        <v>0</v>
      </c>
      <c r="K86" s="144">
        <f t="shared" si="130"/>
        <v>0</v>
      </c>
      <c r="L86" s="144">
        <f t="shared" si="130"/>
        <v>0</v>
      </c>
    </row>
    <row r="87" spans="1:12" ht="15.75" thickBot="1" x14ac:dyDescent="0.3">
      <c r="A87" s="523" t="s">
        <v>514</v>
      </c>
      <c r="B87" s="524"/>
      <c r="C87" s="144">
        <f>C10+C11+C12+C16+C42+C65+C45</f>
        <v>0</v>
      </c>
      <c r="D87" s="144">
        <f>D10+D11+D12+D16+D42+D65+D45</f>
        <v>0</v>
      </c>
      <c r="E87" s="144">
        <f>E10+E11+E12+E16+E42+E65+E45</f>
        <v>0</v>
      </c>
      <c r="G87" s="144">
        <f t="shared" ref="G87:L87" si="131">G10+G11+G12+G16+G42+G65+G45</f>
        <v>0</v>
      </c>
      <c r="H87" s="144">
        <f t="shared" si="131"/>
        <v>0</v>
      </c>
      <c r="I87" s="144">
        <f t="shared" si="131"/>
        <v>0</v>
      </c>
      <c r="J87" s="144">
        <f t="shared" si="131"/>
        <v>0</v>
      </c>
      <c r="K87" s="144">
        <f t="shared" si="131"/>
        <v>0</v>
      </c>
      <c r="L87" s="144">
        <f t="shared" si="131"/>
        <v>0</v>
      </c>
    </row>
    <row r="88" spans="1:12" ht="17.25" customHeight="1" x14ac:dyDescent="0.2">
      <c r="A88" s="520" t="s">
        <v>520</v>
      </c>
      <c r="B88" s="520"/>
      <c r="C88" s="520"/>
      <c r="D88" s="520"/>
      <c r="E88" s="520"/>
      <c r="F88" s="198"/>
      <c r="G88" s="201"/>
      <c r="H88" s="201"/>
      <c r="I88" s="201"/>
      <c r="J88" s="201"/>
      <c r="K88" s="201"/>
      <c r="L88" s="201"/>
    </row>
    <row r="89" spans="1:12" ht="28.5" customHeight="1" x14ac:dyDescent="0.2">
      <c r="A89" s="380" t="s">
        <v>516</v>
      </c>
      <c r="B89" s="381" t="s">
        <v>521</v>
      </c>
      <c r="C89" s="375">
        <f>G89+J89</f>
        <v>0</v>
      </c>
      <c r="D89" s="375">
        <f t="shared" ref="D89:D90" si="132">H89+K89</f>
        <v>0</v>
      </c>
      <c r="E89" s="201">
        <f t="shared" ref="E89:E90" si="133">C89+D89</f>
        <v>0</v>
      </c>
      <c r="F89" s="198"/>
      <c r="G89" s="376"/>
      <c r="H89" s="376"/>
      <c r="I89" s="201">
        <f>G89+H89</f>
        <v>0</v>
      </c>
      <c r="J89" s="376">
        <v>0</v>
      </c>
      <c r="K89" s="376">
        <v>0</v>
      </c>
      <c r="L89" s="201">
        <f>J89+K89</f>
        <v>0</v>
      </c>
    </row>
    <row r="90" spans="1:12" ht="55.5" customHeight="1" x14ac:dyDescent="0.2">
      <c r="A90" s="380" t="s">
        <v>517</v>
      </c>
      <c r="B90" s="381" t="s">
        <v>522</v>
      </c>
      <c r="C90" s="375">
        <f t="shared" ref="C90" si="134">G90+J90</f>
        <v>0</v>
      </c>
      <c r="D90" s="375">
        <f t="shared" si="132"/>
        <v>0</v>
      </c>
      <c r="E90" s="201">
        <f t="shared" si="133"/>
        <v>0</v>
      </c>
      <c r="F90" s="198"/>
      <c r="G90" s="376"/>
      <c r="H90" s="376"/>
      <c r="I90" s="201">
        <f t="shared" ref="I90" si="135">G90+H90</f>
        <v>0</v>
      </c>
      <c r="J90" s="376">
        <v>0</v>
      </c>
      <c r="K90" s="376">
        <v>0</v>
      </c>
      <c r="L90" s="201">
        <f t="shared" ref="L90" si="136">J90+K90</f>
        <v>0</v>
      </c>
    </row>
    <row r="91" spans="1:12" ht="15" x14ac:dyDescent="0.2">
      <c r="A91" s="521" t="s">
        <v>518</v>
      </c>
      <c r="B91" s="521"/>
      <c r="C91" s="377">
        <f>SUM(C89:C90)</f>
        <v>0</v>
      </c>
      <c r="D91" s="377">
        <f>SUM(D89:D90)</f>
        <v>0</v>
      </c>
      <c r="E91" s="377">
        <f>SUM(E89:E90)</f>
        <v>0</v>
      </c>
      <c r="F91" s="382"/>
      <c r="G91" s="377">
        <f t="shared" ref="G91:L91" si="137">SUM(G89:G90)</f>
        <v>0</v>
      </c>
      <c r="H91" s="377">
        <f t="shared" si="137"/>
        <v>0</v>
      </c>
      <c r="I91" s="377">
        <f t="shared" si="137"/>
        <v>0</v>
      </c>
      <c r="J91" s="377">
        <f t="shared" si="137"/>
        <v>0</v>
      </c>
      <c r="K91" s="377">
        <f t="shared" si="137"/>
        <v>0</v>
      </c>
      <c r="L91" s="377">
        <f t="shared" si="137"/>
        <v>0</v>
      </c>
    </row>
    <row r="92" spans="1:12" ht="15" x14ac:dyDescent="0.25">
      <c r="A92" s="521" t="s">
        <v>519</v>
      </c>
      <c r="B92" s="521"/>
      <c r="C92" s="210">
        <f>C86+C91</f>
        <v>0</v>
      </c>
      <c r="D92" s="210">
        <f>D86+D91</f>
        <v>0</v>
      </c>
      <c r="E92" s="210">
        <f>E86+E91</f>
        <v>0</v>
      </c>
      <c r="F92" s="383"/>
      <c r="G92" s="210">
        <f t="shared" ref="G92:L92" si="138">G86+G91</f>
        <v>0</v>
      </c>
      <c r="H92" s="210">
        <f t="shared" si="138"/>
        <v>0</v>
      </c>
      <c r="I92" s="210">
        <f t="shared" si="138"/>
        <v>0</v>
      </c>
      <c r="J92" s="210">
        <f t="shared" si="138"/>
        <v>0</v>
      </c>
      <c r="K92" s="210">
        <f t="shared" si="138"/>
        <v>0</v>
      </c>
      <c r="L92" s="210">
        <f t="shared" si="138"/>
        <v>0</v>
      </c>
    </row>
    <row r="93" spans="1:12" ht="15" x14ac:dyDescent="0.25">
      <c r="A93" s="378"/>
      <c r="B93" s="378"/>
      <c r="C93" s="379"/>
      <c r="D93" s="379"/>
      <c r="E93" s="379"/>
      <c r="G93" s="379"/>
      <c r="H93" s="379"/>
      <c r="I93" s="379"/>
      <c r="J93" s="379"/>
      <c r="K93" s="379"/>
      <c r="L93" s="379"/>
    </row>
    <row r="94" spans="1:12" ht="15" x14ac:dyDescent="0.25">
      <c r="A94" s="378"/>
      <c r="B94" s="378"/>
      <c r="C94" s="379"/>
      <c r="D94" s="379"/>
      <c r="E94" s="379"/>
      <c r="G94" s="379"/>
      <c r="H94" s="379"/>
      <c r="I94" s="379"/>
      <c r="J94" s="379"/>
      <c r="K94" s="379"/>
      <c r="L94" s="379"/>
    </row>
    <row r="95" spans="1:12" x14ac:dyDescent="0.2">
      <c r="G95" s="133"/>
      <c r="H95" s="133"/>
      <c r="I95" s="133"/>
      <c r="J95" s="133"/>
      <c r="K95" s="133"/>
      <c r="L95" s="133"/>
    </row>
    <row r="96" spans="1:12" x14ac:dyDescent="0.2">
      <c r="C96" s="5" t="str">
        <f>IF(C97&lt;&gt;C98,"Eroare!","")</f>
        <v/>
      </c>
      <c r="D96" s="5" t="str">
        <f t="shared" ref="D96:L96" si="139">IF(D97&lt;&gt;D98,"Eroare!","")</f>
        <v/>
      </c>
      <c r="E96" s="5" t="str">
        <f t="shared" si="139"/>
        <v/>
      </c>
      <c r="F96" s="5" t="str">
        <f t="shared" si="139"/>
        <v/>
      </c>
      <c r="G96" s="5" t="str">
        <f t="shared" si="139"/>
        <v/>
      </c>
      <c r="H96" s="5" t="str">
        <f t="shared" si="139"/>
        <v/>
      </c>
      <c r="I96" s="5" t="str">
        <f t="shared" si="139"/>
        <v/>
      </c>
      <c r="J96" s="5" t="str">
        <f t="shared" si="139"/>
        <v/>
      </c>
      <c r="K96" s="5" t="str">
        <f>IF(K97&lt;&gt;K98,"Eroare!","")</f>
        <v/>
      </c>
      <c r="L96" s="5" t="str">
        <f t="shared" si="139"/>
        <v/>
      </c>
    </row>
    <row r="97" spans="2:15" x14ac:dyDescent="0.2">
      <c r="C97" s="146">
        <f>C42</f>
        <v>0</v>
      </c>
      <c r="D97" s="146">
        <f>D42</f>
        <v>0</v>
      </c>
      <c r="E97" s="146">
        <f>E42</f>
        <v>0</v>
      </c>
      <c r="F97" s="146"/>
      <c r="G97" s="146">
        <f t="shared" ref="G97:L97" si="140">G42</f>
        <v>0</v>
      </c>
      <c r="H97" s="146">
        <f t="shared" si="140"/>
        <v>0</v>
      </c>
      <c r="I97" s="146">
        <f t="shared" si="140"/>
        <v>0</v>
      </c>
      <c r="J97" s="146">
        <f t="shared" si="140"/>
        <v>0</v>
      </c>
      <c r="K97" s="146">
        <f t="shared" si="140"/>
        <v>0</v>
      </c>
      <c r="L97" s="146">
        <f t="shared" si="140"/>
        <v>0</v>
      </c>
    </row>
    <row r="98" spans="2:15" x14ac:dyDescent="0.2">
      <c r="B98" t="s">
        <v>387</v>
      </c>
      <c r="C98" s="146">
        <f>SUM(C99:C115)</f>
        <v>0</v>
      </c>
      <c r="D98" s="146">
        <f>SUM(D99:D115)</f>
        <v>0</v>
      </c>
      <c r="E98" s="146">
        <f>SUM(E99:E115)</f>
        <v>0</v>
      </c>
      <c r="F98" s="146"/>
      <c r="G98" s="146">
        <f t="shared" ref="G98:L98" si="141">SUM(G99:G115)</f>
        <v>0</v>
      </c>
      <c r="H98" s="146">
        <f t="shared" si="141"/>
        <v>0</v>
      </c>
      <c r="I98" s="146">
        <f t="shared" si="141"/>
        <v>0</v>
      </c>
      <c r="J98" s="146">
        <f t="shared" si="141"/>
        <v>0</v>
      </c>
      <c r="K98" s="146">
        <f t="shared" si="141"/>
        <v>0</v>
      </c>
      <c r="L98" s="146">
        <f t="shared" si="141"/>
        <v>0</v>
      </c>
    </row>
    <row r="99" spans="2:15" ht="26.25" customHeight="1" x14ac:dyDescent="0.2">
      <c r="B99" s="139" t="s">
        <v>561</v>
      </c>
      <c r="C99" s="438">
        <f t="shared" ref="C99" si="142">G99+J99</f>
        <v>0</v>
      </c>
      <c r="D99" s="438">
        <f t="shared" ref="D99" si="143">H99+K99</f>
        <v>0</v>
      </c>
      <c r="E99" s="438">
        <f t="shared" ref="E99" si="144">C99+D99</f>
        <v>0</v>
      </c>
      <c r="F99" s="438"/>
      <c r="G99" s="438">
        <v>0</v>
      </c>
      <c r="H99" s="438">
        <v>0</v>
      </c>
      <c r="I99" s="438">
        <f t="shared" ref="I99" si="145">G99+H99</f>
        <v>0</v>
      </c>
      <c r="J99" s="438">
        <v>0</v>
      </c>
      <c r="K99" s="438">
        <v>0</v>
      </c>
      <c r="L99" s="438">
        <f t="shared" ref="L99" si="146">J99+K99</f>
        <v>0</v>
      </c>
    </row>
    <row r="100" spans="2:15" ht="26.25" customHeight="1" x14ac:dyDescent="0.2">
      <c r="B100" s="142" t="s">
        <v>562</v>
      </c>
      <c r="C100" s="439">
        <f t="shared" ref="C100" si="147">G100+J100</f>
        <v>0</v>
      </c>
      <c r="D100" s="439">
        <f t="shared" ref="D100" si="148">H100+K100</f>
        <v>0</v>
      </c>
      <c r="E100" s="439">
        <f t="shared" ref="E100" si="149">C100+D100</f>
        <v>0</v>
      </c>
      <c r="F100" s="146"/>
      <c r="G100" s="439">
        <v>0</v>
      </c>
      <c r="H100" s="439">
        <v>0</v>
      </c>
      <c r="I100" s="439">
        <f t="shared" ref="I100" si="150">G100+H100</f>
        <v>0</v>
      </c>
      <c r="J100" s="439">
        <v>0</v>
      </c>
      <c r="K100" s="439">
        <v>0</v>
      </c>
      <c r="L100" s="439">
        <f t="shared" ref="L100" si="151">J100+K100</f>
        <v>0</v>
      </c>
    </row>
    <row r="101" spans="2:15" ht="26.25" customHeight="1" x14ac:dyDescent="0.2">
      <c r="B101" s="142" t="s">
        <v>563</v>
      </c>
      <c r="C101" s="439">
        <f t="shared" ref="C101" si="152">G101+J101</f>
        <v>0</v>
      </c>
      <c r="D101" s="439">
        <f t="shared" ref="D101" si="153">H101+K101</f>
        <v>0</v>
      </c>
      <c r="E101" s="439">
        <f t="shared" ref="E101" si="154">C101+D101</f>
        <v>0</v>
      </c>
      <c r="F101" s="146"/>
      <c r="G101" s="439">
        <v>0</v>
      </c>
      <c r="H101" s="439">
        <v>0</v>
      </c>
      <c r="I101" s="439">
        <f t="shared" ref="I101" si="155">G101+H101</f>
        <v>0</v>
      </c>
      <c r="J101" s="439">
        <v>0</v>
      </c>
      <c r="K101" s="439">
        <v>0</v>
      </c>
      <c r="L101" s="439">
        <f t="shared" ref="L101" si="156">J101+K101</f>
        <v>0</v>
      </c>
    </row>
    <row r="102" spans="2:15" ht="44.25" customHeight="1" x14ac:dyDescent="0.25">
      <c r="B102" s="435" t="s">
        <v>545</v>
      </c>
      <c r="C102" s="436">
        <f t="shared" ref="C102:C119" si="157">G102+J102</f>
        <v>0</v>
      </c>
      <c r="D102" s="436">
        <f t="shared" ref="D102:D119" si="158">H102+K102</f>
        <v>0</v>
      </c>
      <c r="E102" s="336">
        <f t="shared" ref="E102:E119" si="159">C102+D102</f>
        <v>0</v>
      </c>
      <c r="G102" s="437">
        <v>0</v>
      </c>
      <c r="H102" s="437">
        <v>0</v>
      </c>
      <c r="I102" s="336">
        <f t="shared" ref="I102:I119" si="160">G102+H102</f>
        <v>0</v>
      </c>
      <c r="J102" s="437">
        <v>0</v>
      </c>
      <c r="K102" s="437">
        <v>0</v>
      </c>
      <c r="L102" s="336">
        <f t="shared" ref="L102:L119" si="161">J102+K102</f>
        <v>0</v>
      </c>
      <c r="O102" s="133"/>
    </row>
    <row r="103" spans="2:15" ht="30.75" customHeight="1" x14ac:dyDescent="0.25">
      <c r="B103" s="139" t="s">
        <v>546</v>
      </c>
      <c r="C103" s="107">
        <f t="shared" si="157"/>
        <v>0</v>
      </c>
      <c r="D103" s="107">
        <f t="shared" si="158"/>
        <v>0</v>
      </c>
      <c r="E103" s="129">
        <f t="shared" si="159"/>
        <v>0</v>
      </c>
      <c r="G103" s="128">
        <v>0</v>
      </c>
      <c r="H103" s="128">
        <v>0</v>
      </c>
      <c r="I103" s="129">
        <f t="shared" si="160"/>
        <v>0</v>
      </c>
      <c r="J103" s="128">
        <v>0</v>
      </c>
      <c r="K103" s="128">
        <v>0</v>
      </c>
      <c r="L103" s="129">
        <f t="shared" si="161"/>
        <v>0</v>
      </c>
    </row>
    <row r="104" spans="2:15" ht="41.25" customHeight="1" x14ac:dyDescent="0.25">
      <c r="B104" s="417" t="s">
        <v>547</v>
      </c>
      <c r="C104" s="107">
        <f t="shared" ref="C104" si="162">G104+J104</f>
        <v>0</v>
      </c>
      <c r="D104" s="107">
        <f t="shared" ref="D104" si="163">H104+K104</f>
        <v>0</v>
      </c>
      <c r="E104" s="129">
        <f t="shared" ref="E104" si="164">C104+D104</f>
        <v>0</v>
      </c>
      <c r="G104" s="128">
        <v>0</v>
      </c>
      <c r="H104" s="128">
        <v>0</v>
      </c>
      <c r="I104" s="129">
        <f t="shared" ref="I104" si="165">G104+H104</f>
        <v>0</v>
      </c>
      <c r="J104" s="128">
        <v>0</v>
      </c>
      <c r="K104" s="128">
        <v>0</v>
      </c>
      <c r="L104" s="129">
        <f t="shared" ref="L104" si="166">J104+K104</f>
        <v>0</v>
      </c>
    </row>
    <row r="105" spans="2:15" ht="59.25" customHeight="1" x14ac:dyDescent="0.25">
      <c r="B105" s="417" t="s">
        <v>548</v>
      </c>
      <c r="C105" s="107">
        <f t="shared" ref="C105" si="167">G105+J105</f>
        <v>0</v>
      </c>
      <c r="D105" s="107">
        <f t="shared" ref="D105" si="168">H105+K105</f>
        <v>0</v>
      </c>
      <c r="E105" s="129">
        <f t="shared" ref="E105" si="169">C105+D105</f>
        <v>0</v>
      </c>
      <c r="G105" s="128">
        <v>0</v>
      </c>
      <c r="H105" s="128">
        <v>0</v>
      </c>
      <c r="I105" s="129">
        <f t="shared" ref="I105" si="170">G105+H105</f>
        <v>0</v>
      </c>
      <c r="J105" s="128">
        <v>0</v>
      </c>
      <c r="K105" s="128">
        <v>0</v>
      </c>
      <c r="L105" s="129">
        <f t="shared" ref="L105" si="171">J105+K105</f>
        <v>0</v>
      </c>
    </row>
    <row r="106" spans="2:15" ht="44.25" customHeight="1" x14ac:dyDescent="0.25">
      <c r="B106" s="417" t="s">
        <v>549</v>
      </c>
      <c r="C106" s="107">
        <f t="shared" ref="C106" si="172">G106+J106</f>
        <v>0</v>
      </c>
      <c r="D106" s="107">
        <f t="shared" ref="D106" si="173">H106+K106</f>
        <v>0</v>
      </c>
      <c r="E106" s="129">
        <f t="shared" ref="E106" si="174">C106+D106</f>
        <v>0</v>
      </c>
      <c r="G106" s="128">
        <v>0</v>
      </c>
      <c r="H106" s="128">
        <v>0</v>
      </c>
      <c r="I106" s="129">
        <f t="shared" ref="I106" si="175">G106+H106</f>
        <v>0</v>
      </c>
      <c r="J106" s="128">
        <v>0</v>
      </c>
      <c r="K106" s="128">
        <v>0</v>
      </c>
      <c r="L106" s="129">
        <f t="shared" ref="L106" si="176">J106+K106</f>
        <v>0</v>
      </c>
    </row>
    <row r="107" spans="2:15" ht="31.5" customHeight="1" x14ac:dyDescent="0.25">
      <c r="B107" s="139" t="s">
        <v>554</v>
      </c>
      <c r="C107" s="107">
        <f t="shared" ref="C107" si="177">G107+J107</f>
        <v>0</v>
      </c>
      <c r="D107" s="107">
        <f t="shared" ref="D107" si="178">H107+K107</f>
        <v>0</v>
      </c>
      <c r="E107" s="129">
        <f t="shared" ref="E107" si="179">C107+D107</f>
        <v>0</v>
      </c>
      <c r="G107" s="128">
        <v>0</v>
      </c>
      <c r="H107" s="128">
        <v>0</v>
      </c>
      <c r="I107" s="129">
        <f t="shared" ref="I107" si="180">G107+H107</f>
        <v>0</v>
      </c>
      <c r="J107" s="128">
        <v>0</v>
      </c>
      <c r="K107" s="128">
        <v>0</v>
      </c>
      <c r="L107" s="129">
        <f t="shared" ref="L107" si="181">J107+K107</f>
        <v>0</v>
      </c>
    </row>
    <row r="108" spans="2:15" ht="52.5" customHeight="1" x14ac:dyDescent="0.25">
      <c r="B108" s="417" t="s">
        <v>555</v>
      </c>
      <c r="C108" s="107">
        <f t="shared" ref="C108" si="182">G108+J108</f>
        <v>0</v>
      </c>
      <c r="D108" s="107">
        <f t="shared" ref="D108" si="183">H108+K108</f>
        <v>0</v>
      </c>
      <c r="E108" s="129">
        <f t="shared" ref="E108" si="184">C108+D108</f>
        <v>0</v>
      </c>
      <c r="G108" s="128">
        <v>0</v>
      </c>
      <c r="H108" s="128">
        <v>0</v>
      </c>
      <c r="I108" s="129">
        <f t="shared" ref="I108" si="185">G108+H108</f>
        <v>0</v>
      </c>
      <c r="J108" s="128">
        <v>0</v>
      </c>
      <c r="K108" s="128">
        <v>0</v>
      </c>
      <c r="L108" s="129">
        <f t="shared" ref="L108" si="186">J108+K108</f>
        <v>0</v>
      </c>
    </row>
    <row r="109" spans="2:15" ht="153" customHeight="1" x14ac:dyDescent="0.25">
      <c r="B109" s="440" t="s">
        <v>564</v>
      </c>
      <c r="C109" s="107">
        <f t="shared" ref="C109" si="187">G109+J109</f>
        <v>0</v>
      </c>
      <c r="D109" s="107">
        <f t="shared" ref="D109" si="188">H109+K109</f>
        <v>0</v>
      </c>
      <c r="E109" s="129">
        <f t="shared" ref="E109" si="189">C109+D109</f>
        <v>0</v>
      </c>
      <c r="G109" s="128">
        <v>0</v>
      </c>
      <c r="H109" s="128">
        <v>0</v>
      </c>
      <c r="I109" s="129">
        <f t="shared" ref="I109" si="190">G109+H109</f>
        <v>0</v>
      </c>
      <c r="J109" s="128">
        <v>0</v>
      </c>
      <c r="K109" s="128">
        <v>0</v>
      </c>
      <c r="L109" s="129">
        <f t="shared" ref="L109" si="191">J109+K109</f>
        <v>0</v>
      </c>
    </row>
    <row r="110" spans="2:15" ht="69" customHeight="1" x14ac:dyDescent="0.25">
      <c r="B110" s="418" t="s">
        <v>552</v>
      </c>
      <c r="C110" s="403">
        <f t="shared" ref="C110" si="192">G110+J110</f>
        <v>0</v>
      </c>
      <c r="D110" s="403">
        <f t="shared" ref="D110" si="193">H110+K110</f>
        <v>0</v>
      </c>
      <c r="E110" s="404">
        <f t="shared" ref="E110" si="194">C110+D110</f>
        <v>0</v>
      </c>
      <c r="F110" s="405"/>
      <c r="G110" s="406">
        <v>0</v>
      </c>
      <c r="H110" s="406">
        <v>0</v>
      </c>
      <c r="I110" s="404">
        <f t="shared" ref="I110" si="195">G110+H110</f>
        <v>0</v>
      </c>
      <c r="J110" s="406">
        <v>0</v>
      </c>
      <c r="K110" s="406">
        <v>0</v>
      </c>
      <c r="L110" s="404">
        <f t="shared" ref="L110" si="196">J110+K110</f>
        <v>0</v>
      </c>
    </row>
    <row r="111" spans="2:15" ht="33.75" customHeight="1" x14ac:dyDescent="0.25">
      <c r="B111" s="417" t="s">
        <v>550</v>
      </c>
      <c r="C111" s="107">
        <f t="shared" ref="C111" si="197">G111+J111</f>
        <v>0</v>
      </c>
      <c r="D111" s="107">
        <f t="shared" ref="D111" si="198">H111+K111</f>
        <v>0</v>
      </c>
      <c r="E111" s="129">
        <f t="shared" ref="E111" si="199">C111+D111</f>
        <v>0</v>
      </c>
      <c r="G111" s="128">
        <v>0</v>
      </c>
      <c r="H111" s="128">
        <v>0</v>
      </c>
      <c r="I111" s="129">
        <f t="shared" ref="I111" si="200">G111+H111</f>
        <v>0</v>
      </c>
      <c r="J111" s="128">
        <v>0</v>
      </c>
      <c r="K111" s="128">
        <v>0</v>
      </c>
      <c r="L111" s="129">
        <f t="shared" ref="L111" si="201">J111+K111</f>
        <v>0</v>
      </c>
    </row>
    <row r="112" spans="2:15" ht="30.75" customHeight="1" x14ac:dyDescent="0.25">
      <c r="B112" s="139" t="s">
        <v>551</v>
      </c>
      <c r="C112" s="107">
        <f t="shared" ref="C112" si="202">G112+J112</f>
        <v>0</v>
      </c>
      <c r="D112" s="107">
        <f t="shared" ref="D112" si="203">H112+K112</f>
        <v>0</v>
      </c>
      <c r="E112" s="129">
        <f t="shared" ref="E112" si="204">C112+D112</f>
        <v>0</v>
      </c>
      <c r="G112" s="128">
        <v>0</v>
      </c>
      <c r="H112" s="128">
        <v>0</v>
      </c>
      <c r="I112" s="129">
        <f t="shared" ref="I112" si="205">G112+H112</f>
        <v>0</v>
      </c>
      <c r="J112" s="128">
        <v>0</v>
      </c>
      <c r="K112" s="128">
        <v>0</v>
      </c>
      <c r="L112" s="129">
        <f t="shared" ref="L112" si="206">J112+K112</f>
        <v>0</v>
      </c>
    </row>
    <row r="113" spans="1:12" ht="44.25" customHeight="1" x14ac:dyDescent="0.25">
      <c r="B113" s="417" t="s">
        <v>556</v>
      </c>
      <c r="C113" s="107">
        <f t="shared" ref="C113" si="207">G113+J113</f>
        <v>0</v>
      </c>
      <c r="D113" s="107">
        <f t="shared" ref="D113" si="208">H113+K113</f>
        <v>0</v>
      </c>
      <c r="E113" s="129">
        <f t="shared" ref="E113" si="209">C113+D113</f>
        <v>0</v>
      </c>
      <c r="G113" s="128">
        <v>0</v>
      </c>
      <c r="H113" s="128">
        <v>0</v>
      </c>
      <c r="I113" s="129">
        <f t="shared" ref="I113" si="210">G113+H113</f>
        <v>0</v>
      </c>
      <c r="J113" s="128">
        <v>0</v>
      </c>
      <c r="K113" s="128">
        <v>0</v>
      </c>
      <c r="L113" s="129">
        <f t="shared" ref="L113" si="211">J113+K113</f>
        <v>0</v>
      </c>
    </row>
    <row r="114" spans="1:12" ht="72" customHeight="1" x14ac:dyDescent="0.25">
      <c r="B114" s="417" t="s">
        <v>557</v>
      </c>
      <c r="C114" s="107">
        <f t="shared" ref="C114" si="212">G114+J114</f>
        <v>0</v>
      </c>
      <c r="D114" s="107">
        <f t="shared" ref="D114" si="213">H114+K114</f>
        <v>0</v>
      </c>
      <c r="E114" s="129">
        <f t="shared" ref="E114" si="214">C114+D114</f>
        <v>0</v>
      </c>
      <c r="G114" s="128">
        <v>0</v>
      </c>
      <c r="H114" s="128">
        <v>0</v>
      </c>
      <c r="I114" s="129">
        <f t="shared" ref="I114" si="215">G114+H114</f>
        <v>0</v>
      </c>
      <c r="J114" s="128">
        <v>0</v>
      </c>
      <c r="K114" s="128">
        <v>0</v>
      </c>
      <c r="L114" s="129">
        <f t="shared" ref="L114" si="216">J114+K114</f>
        <v>0</v>
      </c>
    </row>
    <row r="115" spans="1:12" ht="15" x14ac:dyDescent="0.25">
      <c r="B115" s="417" t="s">
        <v>558</v>
      </c>
      <c r="C115" s="107">
        <f t="shared" si="157"/>
        <v>0</v>
      </c>
      <c r="D115" s="107">
        <f t="shared" si="158"/>
        <v>0</v>
      </c>
      <c r="E115" s="129">
        <f t="shared" si="159"/>
        <v>0</v>
      </c>
      <c r="G115" s="128">
        <v>0</v>
      </c>
      <c r="H115" s="128">
        <v>0</v>
      </c>
      <c r="I115" s="129">
        <f t="shared" si="160"/>
        <v>0</v>
      </c>
      <c r="J115" s="128">
        <v>0</v>
      </c>
      <c r="K115" s="128">
        <v>0</v>
      </c>
      <c r="L115" s="129">
        <f t="shared" si="161"/>
        <v>0</v>
      </c>
    </row>
    <row r="116" spans="1:12" x14ac:dyDescent="0.2">
      <c r="C116" s="5" t="str">
        <f>IF(C117&lt;&gt;C118,"Eroare!","")</f>
        <v/>
      </c>
      <c r="D116" s="5" t="str">
        <f t="shared" ref="D116:L116" si="217">IF(D117&lt;&gt;D118,"Eroare!","")</f>
        <v/>
      </c>
      <c r="E116" s="5" t="str">
        <f t="shared" si="217"/>
        <v/>
      </c>
      <c r="F116" s="5" t="str">
        <f t="shared" si="217"/>
        <v/>
      </c>
      <c r="G116" s="5" t="str">
        <f t="shared" si="217"/>
        <v/>
      </c>
      <c r="H116" s="5" t="str">
        <f t="shared" si="217"/>
        <v/>
      </c>
      <c r="I116" s="5" t="str">
        <f t="shared" si="217"/>
        <v/>
      </c>
      <c r="J116" s="5" t="str">
        <f t="shared" si="217"/>
        <v/>
      </c>
      <c r="K116" s="5" t="str">
        <f>IF(K117&lt;&gt;K118,"Eroare!","")</f>
        <v/>
      </c>
      <c r="L116" s="5" t="str">
        <f t="shared" si="217"/>
        <v/>
      </c>
    </row>
    <row r="117" spans="1:12" s="276" customFormat="1" ht="15" x14ac:dyDescent="0.25">
      <c r="A117" s="273"/>
      <c r="B117" s="274"/>
      <c r="C117" s="275">
        <f>C57</f>
        <v>0</v>
      </c>
      <c r="D117" s="275">
        <f>D57</f>
        <v>0</v>
      </c>
      <c r="E117" s="275">
        <f>E57</f>
        <v>0</v>
      </c>
      <c r="F117" s="275"/>
      <c r="G117" s="275">
        <f t="shared" ref="G117:L117" si="218">G57</f>
        <v>0</v>
      </c>
      <c r="H117" s="275">
        <f t="shared" si="218"/>
        <v>0</v>
      </c>
      <c r="I117" s="275">
        <f t="shared" si="218"/>
        <v>0</v>
      </c>
      <c r="J117" s="275">
        <f t="shared" si="218"/>
        <v>0</v>
      </c>
      <c r="K117" s="275">
        <f t="shared" si="218"/>
        <v>0</v>
      </c>
      <c r="L117" s="275">
        <f t="shared" si="218"/>
        <v>0</v>
      </c>
    </row>
    <row r="118" spans="1:12" s="276" customFormat="1" ht="15" x14ac:dyDescent="0.25">
      <c r="A118" s="273"/>
      <c r="B118" s="274" t="s">
        <v>390</v>
      </c>
      <c r="C118" s="275">
        <f>SUM(C119:C124)</f>
        <v>0</v>
      </c>
      <c r="D118" s="275">
        <f t="shared" ref="D118:L118" si="219">SUM(D119:D124)</f>
        <v>0</v>
      </c>
      <c r="E118" s="275">
        <f t="shared" si="219"/>
        <v>0</v>
      </c>
      <c r="F118" s="275"/>
      <c r="G118" s="275">
        <f t="shared" si="219"/>
        <v>0</v>
      </c>
      <c r="H118" s="275">
        <f t="shared" si="219"/>
        <v>0</v>
      </c>
      <c r="I118" s="275">
        <f t="shared" si="219"/>
        <v>0</v>
      </c>
      <c r="J118" s="275">
        <f t="shared" si="219"/>
        <v>0</v>
      </c>
      <c r="K118" s="275">
        <f t="shared" si="219"/>
        <v>0</v>
      </c>
      <c r="L118" s="275">
        <f t="shared" si="219"/>
        <v>0</v>
      </c>
    </row>
    <row r="119" spans="1:12" ht="15" x14ac:dyDescent="0.25">
      <c r="B119" s="272"/>
      <c r="C119" s="106">
        <f t="shared" si="157"/>
        <v>0</v>
      </c>
      <c r="D119" s="106">
        <f t="shared" si="158"/>
        <v>0</v>
      </c>
      <c r="E119" s="202">
        <f t="shared" si="159"/>
        <v>0</v>
      </c>
      <c r="G119" s="128">
        <v>0</v>
      </c>
      <c r="H119" s="128">
        <v>0</v>
      </c>
      <c r="I119" s="202">
        <f t="shared" si="160"/>
        <v>0</v>
      </c>
      <c r="J119" s="128">
        <v>0</v>
      </c>
      <c r="K119" s="128">
        <v>0</v>
      </c>
      <c r="L119" s="202">
        <f t="shared" si="161"/>
        <v>0</v>
      </c>
    </row>
    <row r="120" spans="1:12" ht="33" customHeight="1" x14ac:dyDescent="0.25">
      <c r="B120" s="128" t="s">
        <v>411</v>
      </c>
      <c r="C120" s="107">
        <f t="shared" ref="C120" si="220">G120+J120</f>
        <v>0</v>
      </c>
      <c r="D120" s="107">
        <f t="shared" ref="D120" si="221">H120+K120</f>
        <v>0</v>
      </c>
      <c r="E120" s="129">
        <f t="shared" ref="E120" si="222">C120+D120</f>
        <v>0</v>
      </c>
      <c r="F120" s="137"/>
      <c r="G120" s="128">
        <v>0</v>
      </c>
      <c r="H120" s="128">
        <v>0</v>
      </c>
      <c r="I120" s="129">
        <f t="shared" ref="I120" si="223">G120+H120</f>
        <v>0</v>
      </c>
      <c r="J120" s="128">
        <v>0</v>
      </c>
      <c r="K120" s="128">
        <v>0</v>
      </c>
      <c r="L120" s="129">
        <f t="shared" ref="L120" si="224">J120+K120</f>
        <v>0</v>
      </c>
    </row>
    <row r="121" spans="1:12" ht="15" x14ac:dyDescent="0.25">
      <c r="B121" s="128" t="s">
        <v>411</v>
      </c>
      <c r="C121" s="107">
        <f t="shared" ref="C121:C124" si="225">G121+J121</f>
        <v>0</v>
      </c>
      <c r="D121" s="107">
        <f t="shared" ref="D121:D124" si="226">H121+K121</f>
        <v>0</v>
      </c>
      <c r="E121" s="129">
        <f t="shared" ref="E121:E124" si="227">C121+D121</f>
        <v>0</v>
      </c>
      <c r="F121" s="137"/>
      <c r="G121" s="128">
        <v>0</v>
      </c>
      <c r="H121" s="128">
        <v>0</v>
      </c>
      <c r="I121" s="129">
        <f t="shared" ref="I121:I124" si="228">G121+H121</f>
        <v>0</v>
      </c>
      <c r="J121" s="128">
        <v>0</v>
      </c>
      <c r="K121" s="128">
        <v>0</v>
      </c>
      <c r="L121" s="129">
        <f t="shared" ref="L121:L124" si="229">J121+K121</f>
        <v>0</v>
      </c>
    </row>
    <row r="122" spans="1:12" ht="15" x14ac:dyDescent="0.25">
      <c r="B122" s="128" t="s">
        <v>411</v>
      </c>
      <c r="C122" s="107">
        <f t="shared" si="225"/>
        <v>0</v>
      </c>
      <c r="D122" s="107">
        <f t="shared" si="226"/>
        <v>0</v>
      </c>
      <c r="E122" s="129">
        <f t="shared" si="227"/>
        <v>0</v>
      </c>
      <c r="F122" s="137"/>
      <c r="G122" s="128">
        <v>0</v>
      </c>
      <c r="H122" s="128">
        <v>0</v>
      </c>
      <c r="I122" s="129">
        <f t="shared" si="228"/>
        <v>0</v>
      </c>
      <c r="J122" s="128">
        <v>0</v>
      </c>
      <c r="K122" s="128">
        <v>0</v>
      </c>
      <c r="L122" s="129">
        <f t="shared" si="229"/>
        <v>0</v>
      </c>
    </row>
    <row r="123" spans="1:12" ht="15" x14ac:dyDescent="0.25">
      <c r="B123" s="128" t="s">
        <v>411</v>
      </c>
      <c r="C123" s="107">
        <f t="shared" si="225"/>
        <v>0</v>
      </c>
      <c r="D123" s="107">
        <f t="shared" si="226"/>
        <v>0</v>
      </c>
      <c r="E123" s="129">
        <f t="shared" si="227"/>
        <v>0</v>
      </c>
      <c r="F123" s="137"/>
      <c r="G123" s="128">
        <v>0</v>
      </c>
      <c r="H123" s="128">
        <v>0</v>
      </c>
      <c r="I123" s="129">
        <f t="shared" si="228"/>
        <v>0</v>
      </c>
      <c r="J123" s="128">
        <v>0</v>
      </c>
      <c r="K123" s="128">
        <v>0</v>
      </c>
      <c r="L123" s="129">
        <f t="shared" si="229"/>
        <v>0</v>
      </c>
    </row>
    <row r="124" spans="1:12" ht="15" x14ac:dyDescent="0.25">
      <c r="B124" s="128" t="s">
        <v>411</v>
      </c>
      <c r="C124" s="107">
        <f t="shared" si="225"/>
        <v>0</v>
      </c>
      <c r="D124" s="107">
        <f t="shared" si="226"/>
        <v>0</v>
      </c>
      <c r="E124" s="129">
        <f t="shared" si="227"/>
        <v>0</v>
      </c>
      <c r="F124" s="137"/>
      <c r="G124" s="128">
        <v>0</v>
      </c>
      <c r="H124" s="128">
        <v>0</v>
      </c>
      <c r="I124" s="129">
        <f t="shared" si="228"/>
        <v>0</v>
      </c>
      <c r="J124" s="128">
        <v>0</v>
      </c>
      <c r="K124" s="128">
        <v>0</v>
      </c>
      <c r="L124" s="129">
        <f t="shared" si="229"/>
        <v>0</v>
      </c>
    </row>
    <row r="125" spans="1:12" x14ac:dyDescent="0.2">
      <c r="B125" s="109"/>
      <c r="G125" s="133"/>
      <c r="H125" s="133"/>
      <c r="I125" s="133"/>
      <c r="J125" s="133"/>
      <c r="K125" s="133"/>
      <c r="L125" s="133"/>
    </row>
    <row r="126" spans="1:12" x14ac:dyDescent="0.2">
      <c r="B126" s="109"/>
      <c r="G126" s="133"/>
      <c r="H126" s="133"/>
      <c r="I126" s="133"/>
      <c r="J126" s="133"/>
      <c r="K126" s="133"/>
      <c r="L126" s="133"/>
    </row>
    <row r="127" spans="1:12" x14ac:dyDescent="0.2">
      <c r="B127" s="109"/>
      <c r="G127" s="133"/>
      <c r="H127" s="133"/>
      <c r="I127" s="133"/>
      <c r="J127" s="133"/>
      <c r="K127" s="133"/>
      <c r="L127" s="133"/>
    </row>
    <row r="128" spans="1:12" x14ac:dyDescent="0.2">
      <c r="B128" s="109"/>
      <c r="G128" s="133"/>
      <c r="H128" s="133"/>
      <c r="I128" s="133"/>
      <c r="J128" s="133"/>
      <c r="K128" s="133"/>
      <c r="L128" s="133"/>
    </row>
    <row r="129" spans="2:12" x14ac:dyDescent="0.2">
      <c r="B129" s="109"/>
      <c r="G129" s="133"/>
      <c r="H129" s="133"/>
      <c r="I129" s="133"/>
      <c r="J129" s="133"/>
      <c r="K129" s="133"/>
      <c r="L129" s="133"/>
    </row>
    <row r="130" spans="2:12" x14ac:dyDescent="0.2">
      <c r="B130" s="109"/>
      <c r="G130" s="133"/>
      <c r="H130" s="133"/>
      <c r="I130" s="133"/>
      <c r="J130" s="133"/>
      <c r="K130" s="133"/>
      <c r="L130" s="133"/>
    </row>
    <row r="131" spans="2:12" x14ac:dyDescent="0.2">
      <c r="B131" s="109"/>
      <c r="G131" s="133"/>
      <c r="H131" s="133"/>
      <c r="I131" s="133"/>
      <c r="J131" s="133"/>
      <c r="K131" s="133"/>
      <c r="L131" s="133"/>
    </row>
    <row r="132" spans="2:12" x14ac:dyDescent="0.2">
      <c r="B132" s="109"/>
      <c r="G132" s="133"/>
      <c r="H132" s="133"/>
      <c r="I132" s="133"/>
      <c r="J132" s="133"/>
      <c r="K132" s="133"/>
      <c r="L132" s="133"/>
    </row>
    <row r="133" spans="2:12" x14ac:dyDescent="0.2">
      <c r="B133" s="109"/>
      <c r="G133" s="133"/>
      <c r="H133" s="133"/>
      <c r="I133" s="133"/>
      <c r="J133" s="133"/>
      <c r="K133" s="133"/>
      <c r="L133" s="133"/>
    </row>
    <row r="134" spans="2:12" x14ac:dyDescent="0.2">
      <c r="B134" s="109"/>
      <c r="G134" s="133"/>
      <c r="H134" s="133"/>
      <c r="I134" s="133"/>
      <c r="J134" s="133"/>
      <c r="K134" s="133"/>
      <c r="L134" s="133"/>
    </row>
    <row r="135" spans="2:12" x14ac:dyDescent="0.2">
      <c r="B135" s="109"/>
      <c r="G135" s="133"/>
      <c r="H135" s="133"/>
      <c r="I135" s="133"/>
      <c r="J135" s="133"/>
      <c r="K135" s="133"/>
      <c r="L135" s="133"/>
    </row>
    <row r="136" spans="2:12" x14ac:dyDescent="0.2">
      <c r="B136" s="109"/>
      <c r="G136" s="133"/>
      <c r="H136" s="133"/>
      <c r="I136" s="133"/>
      <c r="J136" s="133"/>
      <c r="K136" s="133"/>
      <c r="L136" s="133"/>
    </row>
    <row r="137" spans="2:12" x14ac:dyDescent="0.2">
      <c r="B137" s="109"/>
      <c r="G137" s="133"/>
      <c r="H137" s="133"/>
      <c r="I137" s="133"/>
      <c r="J137" s="133"/>
      <c r="K137" s="133"/>
      <c r="L137" s="133"/>
    </row>
    <row r="138" spans="2:12" x14ac:dyDescent="0.2">
      <c r="B138" s="109"/>
      <c r="G138" s="133"/>
      <c r="H138" s="133"/>
      <c r="I138" s="133"/>
      <c r="J138" s="133"/>
      <c r="K138" s="133"/>
      <c r="L138" s="133"/>
    </row>
    <row r="139" spans="2:12" x14ac:dyDescent="0.2">
      <c r="B139" s="109"/>
      <c r="G139" s="133"/>
      <c r="H139" s="133"/>
      <c r="I139" s="133"/>
      <c r="J139" s="133"/>
      <c r="K139" s="133"/>
      <c r="L139" s="133"/>
    </row>
    <row r="140" spans="2:12" x14ac:dyDescent="0.2">
      <c r="B140" s="109"/>
      <c r="G140" s="133"/>
      <c r="H140" s="133"/>
      <c r="I140" s="133"/>
      <c r="J140" s="133"/>
      <c r="K140" s="133"/>
      <c r="L140" s="133"/>
    </row>
    <row r="141" spans="2:12" x14ac:dyDescent="0.2">
      <c r="B141" s="109"/>
      <c r="G141" s="133"/>
      <c r="H141" s="133"/>
      <c r="I141" s="133"/>
      <c r="J141" s="133"/>
      <c r="K141" s="133"/>
      <c r="L141" s="133"/>
    </row>
    <row r="142" spans="2:12" x14ac:dyDescent="0.2">
      <c r="B142" s="109"/>
      <c r="G142" s="133"/>
      <c r="H142" s="133"/>
      <c r="I142" s="133"/>
      <c r="J142" s="133"/>
      <c r="K142" s="133"/>
      <c r="L142" s="133"/>
    </row>
    <row r="143" spans="2:12" x14ac:dyDescent="0.2">
      <c r="B143" s="109"/>
      <c r="G143" s="133"/>
      <c r="H143" s="133"/>
      <c r="I143" s="133"/>
      <c r="J143" s="133"/>
      <c r="K143" s="133"/>
      <c r="L143" s="133"/>
    </row>
    <row r="144" spans="2:12" x14ac:dyDescent="0.2">
      <c r="B144" s="109"/>
      <c r="G144" s="133"/>
      <c r="H144" s="133"/>
      <c r="I144" s="133"/>
      <c r="J144" s="133"/>
      <c r="K144" s="133"/>
      <c r="L144" s="133"/>
    </row>
    <row r="145" spans="2:12" x14ac:dyDescent="0.2">
      <c r="B145" s="109"/>
      <c r="G145" s="133"/>
      <c r="H145" s="133"/>
      <c r="I145" s="133"/>
      <c r="J145" s="133"/>
      <c r="K145" s="133"/>
      <c r="L145" s="133"/>
    </row>
    <row r="146" spans="2:12" x14ac:dyDescent="0.2">
      <c r="B146" s="109"/>
    </row>
    <row r="147" spans="2:12" x14ac:dyDescent="0.2">
      <c r="B147" s="109"/>
    </row>
    <row r="148" spans="2:12" x14ac:dyDescent="0.2">
      <c r="B148" s="109"/>
    </row>
    <row r="149" spans="2:12" x14ac:dyDescent="0.2">
      <c r="B149" s="109"/>
    </row>
    <row r="150" spans="2:12" x14ac:dyDescent="0.2">
      <c r="B150" s="109"/>
    </row>
    <row r="151" spans="2:12" x14ac:dyDescent="0.2">
      <c r="B151" s="109"/>
    </row>
    <row r="152" spans="2:12" x14ac:dyDescent="0.2">
      <c r="B152" s="109"/>
    </row>
    <row r="153" spans="2:12" x14ac:dyDescent="0.2">
      <c r="B153" s="109"/>
    </row>
    <row r="154" spans="2:12" x14ac:dyDescent="0.2">
      <c r="B154" s="109"/>
    </row>
    <row r="155" spans="2:12" x14ac:dyDescent="0.2">
      <c r="B155" s="109"/>
    </row>
    <row r="156" spans="2:12" x14ac:dyDescent="0.2">
      <c r="B156" s="109"/>
    </row>
    <row r="157" spans="2:12" x14ac:dyDescent="0.2">
      <c r="B157" s="109"/>
    </row>
    <row r="158" spans="2:12" x14ac:dyDescent="0.2">
      <c r="B158" s="109"/>
    </row>
    <row r="159" spans="2:12" x14ac:dyDescent="0.2">
      <c r="B159" s="109"/>
    </row>
    <row r="160" spans="2:12" x14ac:dyDescent="0.2">
      <c r="B160" s="109"/>
    </row>
    <row r="161" spans="2:2" x14ac:dyDescent="0.2">
      <c r="B161" s="109"/>
    </row>
    <row r="162" spans="2:2" x14ac:dyDescent="0.2">
      <c r="B162" s="109"/>
    </row>
    <row r="163" spans="2:2" x14ac:dyDescent="0.2">
      <c r="B163" s="109"/>
    </row>
    <row r="164" spans="2:2" x14ac:dyDescent="0.2">
      <c r="B164" s="109"/>
    </row>
    <row r="165" spans="2:2" x14ac:dyDescent="0.2">
      <c r="B165" s="109"/>
    </row>
    <row r="166" spans="2:2" x14ac:dyDescent="0.2">
      <c r="B166" s="109"/>
    </row>
    <row r="167" spans="2:2" x14ac:dyDescent="0.2">
      <c r="B167" s="109"/>
    </row>
    <row r="168" spans="2:2" x14ac:dyDescent="0.2">
      <c r="B168" s="109"/>
    </row>
    <row r="169" spans="2:2" x14ac:dyDescent="0.2">
      <c r="B169" s="109"/>
    </row>
    <row r="170" spans="2:2" x14ac:dyDescent="0.2">
      <c r="B170" s="109"/>
    </row>
    <row r="171" spans="2:2" x14ac:dyDescent="0.2">
      <c r="B171" s="109"/>
    </row>
    <row r="172" spans="2:2" x14ac:dyDescent="0.2">
      <c r="B172" s="109"/>
    </row>
    <row r="173" spans="2:2" x14ac:dyDescent="0.2">
      <c r="B173" s="109"/>
    </row>
    <row r="174" spans="2:2" x14ac:dyDescent="0.2">
      <c r="B174" s="109"/>
    </row>
    <row r="175" spans="2:2" x14ac:dyDescent="0.2">
      <c r="B175" s="109"/>
    </row>
    <row r="176" spans="2:2" x14ac:dyDescent="0.2">
      <c r="B176" s="109"/>
    </row>
    <row r="177" spans="2:2" x14ac:dyDescent="0.2">
      <c r="B177" s="109"/>
    </row>
    <row r="178" spans="2:2" x14ac:dyDescent="0.2">
      <c r="B178" s="109"/>
    </row>
    <row r="179" spans="2:2" x14ac:dyDescent="0.2">
      <c r="B179" s="109"/>
    </row>
    <row r="180" spans="2:2" x14ac:dyDescent="0.2">
      <c r="B180" s="109"/>
    </row>
    <row r="181" spans="2:2" x14ac:dyDescent="0.2">
      <c r="B181" s="109"/>
    </row>
    <row r="182" spans="2:2" x14ac:dyDescent="0.2">
      <c r="B182" s="109"/>
    </row>
    <row r="183" spans="2:2" x14ac:dyDescent="0.2">
      <c r="B183" s="109"/>
    </row>
    <row r="184" spans="2:2" x14ac:dyDescent="0.2">
      <c r="B184" s="109"/>
    </row>
    <row r="185" spans="2:2" x14ac:dyDescent="0.2">
      <c r="B185" s="109"/>
    </row>
    <row r="186" spans="2:2" x14ac:dyDescent="0.2">
      <c r="B186" s="109"/>
    </row>
    <row r="187" spans="2:2" x14ac:dyDescent="0.2">
      <c r="B187" s="109"/>
    </row>
  </sheetData>
  <mergeCells count="25">
    <mergeCell ref="A88:E88"/>
    <mergeCell ref="A91:B91"/>
    <mergeCell ref="A92:B92"/>
    <mergeCell ref="A86:B86"/>
    <mergeCell ref="A87:B87"/>
    <mergeCell ref="A1:E1"/>
    <mergeCell ref="A2:E2"/>
    <mergeCell ref="A3:E3"/>
    <mergeCell ref="A63:E63"/>
    <mergeCell ref="A4:E4"/>
    <mergeCell ref="A5:A6"/>
    <mergeCell ref="B5:B6"/>
    <mergeCell ref="A8:E8"/>
    <mergeCell ref="A13:B13"/>
    <mergeCell ref="A14:E14"/>
    <mergeCell ref="A16:B16"/>
    <mergeCell ref="A17:E17"/>
    <mergeCell ref="A40:B40"/>
    <mergeCell ref="A85:B85"/>
    <mergeCell ref="A41:E41"/>
    <mergeCell ref="A78:E78"/>
    <mergeCell ref="A77:B77"/>
    <mergeCell ref="A81:B81"/>
    <mergeCell ref="A82:E82"/>
    <mergeCell ref="A60:B6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1"/>
  <sheetViews>
    <sheetView showGridLines="0" tabSelected="1" topLeftCell="A31" zoomScaleNormal="100" workbookViewId="0">
      <selection activeCell="K53" sqref="K53"/>
    </sheetView>
  </sheetViews>
  <sheetFormatPr defaultColWidth="9.140625" defaultRowHeight="12" x14ac:dyDescent="0.2"/>
  <cols>
    <col min="1" max="1" width="6.7109375" style="84" customWidth="1"/>
    <col min="2" max="2" width="41.5703125" style="82" customWidth="1"/>
    <col min="3" max="3" width="12.7109375" style="83" customWidth="1"/>
    <col min="4" max="4" width="11.28515625" style="83" customWidth="1"/>
    <col min="5" max="9" width="12.7109375" style="83" customWidth="1"/>
    <col min="10" max="10" width="11.42578125" style="69" customWidth="1"/>
    <col min="11" max="11" width="28.7109375" style="353" customWidth="1"/>
    <col min="12" max="12" width="14" style="69" customWidth="1"/>
    <col min="13" max="16384" width="9.140625" style="69"/>
  </cols>
  <sheetData>
    <row r="1" spans="1:12" x14ac:dyDescent="0.2">
      <c r="A1" s="525" t="s">
        <v>212</v>
      </c>
      <c r="B1" s="525"/>
      <c r="C1" s="525"/>
      <c r="D1" s="525"/>
      <c r="E1" s="525"/>
      <c r="F1" s="525"/>
      <c r="G1" s="525"/>
      <c r="H1" s="525"/>
      <c r="I1" s="525"/>
    </row>
    <row r="2" spans="1:12" x14ac:dyDescent="0.2">
      <c r="A2" s="70"/>
      <c r="B2" s="71"/>
      <c r="C2" s="72"/>
      <c r="D2" s="72"/>
      <c r="E2" s="72"/>
      <c r="F2" s="72"/>
      <c r="G2" s="72"/>
      <c r="H2" s="72"/>
      <c r="I2" s="72"/>
    </row>
    <row r="3" spans="1:12" x14ac:dyDescent="0.2">
      <c r="A3" s="535" t="s">
        <v>6</v>
      </c>
      <c r="B3" s="533" t="s">
        <v>7</v>
      </c>
      <c r="C3" s="526" t="s">
        <v>8</v>
      </c>
      <c r="D3" s="526"/>
      <c r="E3" s="531" t="s">
        <v>46</v>
      </c>
      <c r="F3" s="526" t="s">
        <v>9</v>
      </c>
      <c r="G3" s="526"/>
      <c r="H3" s="531" t="s">
        <v>47</v>
      </c>
      <c r="I3" s="531" t="s">
        <v>4</v>
      </c>
      <c r="J3" s="100"/>
      <c r="K3" s="354"/>
      <c r="L3" s="69" t="s">
        <v>361</v>
      </c>
    </row>
    <row r="4" spans="1:12" ht="96" x14ac:dyDescent="0.2">
      <c r="A4" s="536"/>
      <c r="B4" s="534"/>
      <c r="C4" s="264" t="s">
        <v>71</v>
      </c>
      <c r="D4" s="264" t="s">
        <v>72</v>
      </c>
      <c r="E4" s="532"/>
      <c r="F4" s="264" t="s">
        <v>73</v>
      </c>
      <c r="G4" s="264" t="s">
        <v>74</v>
      </c>
      <c r="H4" s="532"/>
      <c r="I4" s="532"/>
      <c r="J4" s="264" t="s">
        <v>195</v>
      </c>
      <c r="K4" s="355" t="s">
        <v>196</v>
      </c>
    </row>
    <row r="5" spans="1:12" x14ac:dyDescent="0.2">
      <c r="A5" s="73" t="s">
        <v>34</v>
      </c>
      <c r="B5" s="527" t="s">
        <v>163</v>
      </c>
      <c r="C5" s="528"/>
      <c r="D5" s="528"/>
      <c r="E5" s="528"/>
      <c r="F5" s="528"/>
      <c r="G5" s="528"/>
      <c r="H5" s="528"/>
      <c r="I5" s="528"/>
      <c r="J5" s="101"/>
      <c r="K5" s="356"/>
    </row>
    <row r="6" spans="1:12" ht="33.75" customHeight="1" x14ac:dyDescent="0.2">
      <c r="A6" s="73" t="s">
        <v>157</v>
      </c>
      <c r="B6" s="74" t="str">
        <f>'4- DEVIZ'!B9</f>
        <v>Obţinerea terenului</v>
      </c>
      <c r="C6" s="75">
        <f>'4- DEVIZ'!G9</f>
        <v>0</v>
      </c>
      <c r="D6" s="75">
        <f>'4- DEVIZ'!H9</f>
        <v>0</v>
      </c>
      <c r="E6" s="75">
        <f>'4- DEVIZ'!I9</f>
        <v>0</v>
      </c>
      <c r="F6" s="75">
        <f>'4- DEVIZ'!J9</f>
        <v>0</v>
      </c>
      <c r="G6" s="75">
        <f>'4- DEVIZ'!K9</f>
        <v>0</v>
      </c>
      <c r="H6" s="75">
        <f>'4- DEVIZ'!L9</f>
        <v>0</v>
      </c>
      <c r="I6" s="75">
        <f>E6+H6</f>
        <v>0</v>
      </c>
      <c r="J6" s="283" t="s">
        <v>413</v>
      </c>
      <c r="K6" s="357" t="s">
        <v>414</v>
      </c>
      <c r="L6" s="148" t="str">
        <f>IF(E6&gt;SUM(C54*10%),"!!! Cheltuiala depaseste 10% din valoarea totala eligibila a proiectului","")</f>
        <v/>
      </c>
    </row>
    <row r="7" spans="1:12" x14ac:dyDescent="0.2">
      <c r="A7" s="73" t="s">
        <v>158</v>
      </c>
      <c r="B7" s="74" t="str">
        <f>'4- DEVIZ'!B10</f>
        <v>Amenajarea terenului</v>
      </c>
      <c r="C7" s="75">
        <f>'4- DEVIZ'!G10</f>
        <v>0</v>
      </c>
      <c r="D7" s="75">
        <f>'4- DEVIZ'!H10</f>
        <v>0</v>
      </c>
      <c r="E7" s="75">
        <f>'4- DEVIZ'!I10</f>
        <v>0</v>
      </c>
      <c r="F7" s="75">
        <f>'4- DEVIZ'!J10</f>
        <v>0</v>
      </c>
      <c r="G7" s="75">
        <f>'4- DEVIZ'!K10</f>
        <v>0</v>
      </c>
      <c r="H7" s="75">
        <f>'4- DEVIZ'!L10</f>
        <v>0</v>
      </c>
      <c r="I7" s="75">
        <f t="shared" ref="I7:I9" si="0">E7+H7</f>
        <v>0</v>
      </c>
      <c r="J7" s="287" t="s">
        <v>416</v>
      </c>
      <c r="K7" s="357" t="s">
        <v>417</v>
      </c>
    </row>
    <row r="8" spans="1:12" ht="41.25" customHeight="1" x14ac:dyDescent="0.2">
      <c r="A8" s="73" t="s">
        <v>159</v>
      </c>
      <c r="B8" s="74" t="str">
        <f>'4- DEVIZ'!B11</f>
        <v>Amenajări pentru protecţia mediului şi aducerea terenului la starea iniţială</v>
      </c>
      <c r="C8" s="75">
        <f>'4- DEVIZ'!G11</f>
        <v>0</v>
      </c>
      <c r="D8" s="75">
        <f>'4- DEVIZ'!H11</f>
        <v>0</v>
      </c>
      <c r="E8" s="75">
        <f>'4- DEVIZ'!I11</f>
        <v>0</v>
      </c>
      <c r="F8" s="75">
        <f>'4- DEVIZ'!J11</f>
        <v>0</v>
      </c>
      <c r="G8" s="75">
        <f>'4- DEVIZ'!K11</f>
        <v>0</v>
      </c>
      <c r="H8" s="75">
        <f>'4- DEVIZ'!L11</f>
        <v>0</v>
      </c>
      <c r="I8" s="75">
        <f t="shared" si="0"/>
        <v>0</v>
      </c>
      <c r="J8" s="287" t="s">
        <v>416</v>
      </c>
      <c r="K8" s="358" t="s">
        <v>418</v>
      </c>
    </row>
    <row r="9" spans="1:12" ht="33.75" customHeight="1" x14ac:dyDescent="0.2">
      <c r="A9" s="73" t="s">
        <v>161</v>
      </c>
      <c r="B9" s="74" t="str">
        <f>'4- DEVIZ'!B12</f>
        <v>Cheltuieli pentru relocarea/protecţia utilităţilor</v>
      </c>
      <c r="C9" s="75">
        <f>'4- DEVIZ'!G12</f>
        <v>0</v>
      </c>
      <c r="D9" s="75">
        <f>'4- DEVIZ'!H12</f>
        <v>0</v>
      </c>
      <c r="E9" s="75">
        <f>'4- DEVIZ'!I12</f>
        <v>0</v>
      </c>
      <c r="F9" s="75">
        <f>'4- DEVIZ'!J12</f>
        <v>0</v>
      </c>
      <c r="G9" s="75">
        <f>'4- DEVIZ'!K12</f>
        <v>0</v>
      </c>
      <c r="H9" s="75">
        <f>'4- DEVIZ'!L12</f>
        <v>0</v>
      </c>
      <c r="I9" s="75">
        <f t="shared" si="0"/>
        <v>0</v>
      </c>
      <c r="J9" s="287" t="s">
        <v>416</v>
      </c>
      <c r="K9" s="359" t="s">
        <v>420</v>
      </c>
    </row>
    <row r="10" spans="1:12" s="70" customFormat="1" x14ac:dyDescent="0.2">
      <c r="A10" s="87"/>
      <c r="B10" s="88" t="s">
        <v>13</v>
      </c>
      <c r="C10" s="89">
        <f>SUM(C6:C9)</f>
        <v>0</v>
      </c>
      <c r="D10" s="89">
        <f t="shared" ref="D10:I10" si="1">SUM(D6:D9)</f>
        <v>0</v>
      </c>
      <c r="E10" s="89">
        <f t="shared" si="1"/>
        <v>0</v>
      </c>
      <c r="F10" s="89">
        <f t="shared" si="1"/>
        <v>0</v>
      </c>
      <c r="G10" s="89">
        <f t="shared" si="1"/>
        <v>0</v>
      </c>
      <c r="H10" s="89">
        <f t="shared" si="1"/>
        <v>0</v>
      </c>
      <c r="I10" s="89">
        <f t="shared" si="1"/>
        <v>0</v>
      </c>
      <c r="J10" s="286"/>
      <c r="K10" s="360"/>
    </row>
    <row r="11" spans="1:12" ht="15.75" customHeight="1" x14ac:dyDescent="0.2">
      <c r="A11" s="73" t="s">
        <v>35</v>
      </c>
      <c r="B11" s="529" t="s">
        <v>421</v>
      </c>
      <c r="C11" s="530"/>
      <c r="D11" s="530"/>
      <c r="E11" s="530"/>
      <c r="F11" s="530"/>
      <c r="G11" s="530"/>
      <c r="H11" s="530"/>
      <c r="I11" s="530"/>
      <c r="J11" s="285"/>
      <c r="K11" s="356"/>
    </row>
    <row r="12" spans="1:12" ht="36.75" customHeight="1" x14ac:dyDescent="0.2">
      <c r="A12" s="76" t="s">
        <v>14</v>
      </c>
      <c r="B12" s="68" t="str">
        <f>'4- DEVIZ'!B15</f>
        <v>Cheltuieli pentru asigurarea utilităţilor necesare obiectivului de investiţii</v>
      </c>
      <c r="C12" s="75">
        <f>'4- DEVIZ'!G15</f>
        <v>0</v>
      </c>
      <c r="D12" s="75">
        <f>'4- DEVIZ'!H15</f>
        <v>0</v>
      </c>
      <c r="E12" s="75">
        <f>C12+D12</f>
        <v>0</v>
      </c>
      <c r="F12" s="75">
        <f>'4- DEVIZ'!J15</f>
        <v>0</v>
      </c>
      <c r="G12" s="75">
        <f>'4- DEVIZ'!K15</f>
        <v>0</v>
      </c>
      <c r="H12" s="75">
        <f>F12+G12</f>
        <v>0</v>
      </c>
      <c r="I12" s="75">
        <f>E12+H12</f>
        <v>0</v>
      </c>
      <c r="J12" s="287" t="s">
        <v>416</v>
      </c>
      <c r="K12" s="358" t="s">
        <v>423</v>
      </c>
    </row>
    <row r="13" spans="1:12" s="70" customFormat="1" ht="14.25" customHeight="1" x14ac:dyDescent="0.2">
      <c r="A13" s="87"/>
      <c r="B13" s="88" t="s">
        <v>15</v>
      </c>
      <c r="C13" s="89">
        <f>SUM(C12:C12)</f>
        <v>0</v>
      </c>
      <c r="D13" s="89">
        <f>SUM(D12:D12)</f>
        <v>0</v>
      </c>
      <c r="E13" s="89">
        <f>C13+D13</f>
        <v>0</v>
      </c>
      <c r="F13" s="89">
        <f>SUM(F12:F12)</f>
        <v>0</v>
      </c>
      <c r="G13" s="89">
        <f>SUM(G12:G12)</f>
        <v>0</v>
      </c>
      <c r="H13" s="89">
        <f>F13+G13</f>
        <v>0</v>
      </c>
      <c r="I13" s="89">
        <f>E13+H13</f>
        <v>0</v>
      </c>
      <c r="J13" s="286"/>
      <c r="K13" s="360"/>
    </row>
    <row r="14" spans="1:12" x14ac:dyDescent="0.2">
      <c r="A14" s="73" t="s">
        <v>36</v>
      </c>
      <c r="B14" s="529" t="s">
        <v>37</v>
      </c>
      <c r="C14" s="530"/>
      <c r="D14" s="530"/>
      <c r="E14" s="530"/>
      <c r="F14" s="530"/>
      <c r="G14" s="530"/>
      <c r="H14" s="530"/>
      <c r="I14" s="530"/>
      <c r="J14" s="285"/>
      <c r="K14" s="356"/>
    </row>
    <row r="15" spans="1:12" ht="33.75" x14ac:dyDescent="0.2">
      <c r="A15" s="110" t="str">
        <f>'4- DEVIZ'!A18</f>
        <v>3.1.</v>
      </c>
      <c r="B15" s="68" t="str">
        <f>'4- DEVIZ'!B19</f>
        <v xml:space="preserve"> Studii de teren</v>
      </c>
      <c r="C15" s="75">
        <f>'4- DEVIZ'!G18</f>
        <v>0</v>
      </c>
      <c r="D15" s="75">
        <f>'4- DEVIZ'!H18</f>
        <v>0</v>
      </c>
      <c r="E15" s="75">
        <f>'4- DEVIZ'!I18</f>
        <v>0</v>
      </c>
      <c r="F15" s="75">
        <f>'4- DEVIZ'!J18</f>
        <v>0</v>
      </c>
      <c r="G15" s="75">
        <f>'4- DEVIZ'!K18</f>
        <v>0</v>
      </c>
      <c r="H15" s="75">
        <f>'4- DEVIZ'!L18</f>
        <v>0</v>
      </c>
      <c r="I15" s="75">
        <f t="shared" ref="I15:I22" si="2">E15+H15</f>
        <v>0</v>
      </c>
      <c r="J15" s="289" t="s">
        <v>430</v>
      </c>
      <c r="K15" s="358" t="s">
        <v>443</v>
      </c>
    </row>
    <row r="16" spans="1:12" ht="37.5" customHeight="1" x14ac:dyDescent="0.2">
      <c r="A16" s="110" t="str">
        <f>'4- DEVIZ'!A22</f>
        <v xml:space="preserve">3.2. </v>
      </c>
      <c r="B16" s="68" t="str">
        <f>'4- DEVIZ'!B22</f>
        <v>Documentaţii-suport şi cheltuieli pentru obţinerea de avize, acorduri şi autorizaţii</v>
      </c>
      <c r="C16" s="75">
        <f>'4- DEVIZ'!G22</f>
        <v>0</v>
      </c>
      <c r="D16" s="75">
        <f>'4- DEVIZ'!H22</f>
        <v>0</v>
      </c>
      <c r="E16" s="75">
        <f>'4- DEVIZ'!I22</f>
        <v>0</v>
      </c>
      <c r="F16" s="75">
        <f>'4- DEVIZ'!J22</f>
        <v>0</v>
      </c>
      <c r="G16" s="75">
        <f>'4- DEVIZ'!K22</f>
        <v>0</v>
      </c>
      <c r="H16" s="75">
        <f>'4- DEVIZ'!L22</f>
        <v>0</v>
      </c>
      <c r="I16" s="75">
        <f t="shared" si="2"/>
        <v>0</v>
      </c>
      <c r="J16" s="289" t="s">
        <v>430</v>
      </c>
      <c r="K16" s="358" t="s">
        <v>435</v>
      </c>
    </row>
    <row r="17" spans="1:12" ht="16.5" customHeight="1" x14ac:dyDescent="0.2">
      <c r="A17" s="110" t="str">
        <f>'4- DEVIZ'!A23</f>
        <v xml:space="preserve">3.3. </v>
      </c>
      <c r="B17" s="68" t="str">
        <f>'4- DEVIZ'!B23</f>
        <v>Expertizare tehnică</v>
      </c>
      <c r="C17" s="75">
        <f>'4- DEVIZ'!G23</f>
        <v>0</v>
      </c>
      <c r="D17" s="75">
        <f>'4- DEVIZ'!H23</f>
        <v>0</v>
      </c>
      <c r="E17" s="75">
        <f>'4- DEVIZ'!I23</f>
        <v>0</v>
      </c>
      <c r="F17" s="75">
        <f>'4- DEVIZ'!J23</f>
        <v>0</v>
      </c>
      <c r="G17" s="75">
        <f>'4- DEVIZ'!K23</f>
        <v>0</v>
      </c>
      <c r="H17" s="75">
        <f>'4- DEVIZ'!L23</f>
        <v>0</v>
      </c>
      <c r="I17" s="75">
        <f t="shared" ref="I17" si="3">E17+H17</f>
        <v>0</v>
      </c>
      <c r="J17" s="289" t="s">
        <v>430</v>
      </c>
      <c r="K17" s="358" t="s">
        <v>439</v>
      </c>
    </row>
    <row r="18" spans="1:12" ht="29.25" customHeight="1" x14ac:dyDescent="0.2">
      <c r="A18" s="110" t="s">
        <v>571</v>
      </c>
      <c r="B18" s="68" t="s">
        <v>572</v>
      </c>
      <c r="C18" s="75">
        <f>'4- DEVIZ'!G24</f>
        <v>0</v>
      </c>
      <c r="D18" s="75">
        <f>'4- DEVIZ'!H24</f>
        <v>0</v>
      </c>
      <c r="E18" s="75">
        <f>'4- DEVIZ'!I24</f>
        <v>0</v>
      </c>
      <c r="F18" s="75">
        <f>'4- DEVIZ'!J24</f>
        <v>0</v>
      </c>
      <c r="G18" s="75">
        <f>'4- DEVIZ'!K24</f>
        <v>0</v>
      </c>
      <c r="H18" s="75">
        <f>'4- DEVIZ'!L24</f>
        <v>0</v>
      </c>
      <c r="I18" s="75">
        <f>E18+H18</f>
        <v>0</v>
      </c>
      <c r="J18" s="289" t="s">
        <v>430</v>
      </c>
      <c r="K18" s="358" t="s">
        <v>573</v>
      </c>
    </row>
    <row r="19" spans="1:12" ht="112.5" x14ac:dyDescent="0.2">
      <c r="A19" s="110" t="str">
        <f>'4- DEVIZ'!A25</f>
        <v>3.5.</v>
      </c>
      <c r="B19" s="110" t="str">
        <f>'4- DEVIZ'!B25</f>
        <v>Proiectare</v>
      </c>
      <c r="C19" s="75">
        <f>'4- DEVIZ'!G25</f>
        <v>0</v>
      </c>
      <c r="D19" s="75">
        <f>'4- DEVIZ'!H25</f>
        <v>0</v>
      </c>
      <c r="E19" s="75">
        <f>'4- DEVIZ'!I25</f>
        <v>0</v>
      </c>
      <c r="F19" s="75">
        <f>'4- DEVIZ'!J25</f>
        <v>0</v>
      </c>
      <c r="G19" s="75">
        <f>'4- DEVIZ'!K25</f>
        <v>0</v>
      </c>
      <c r="H19" s="75">
        <f>'4- DEVIZ'!L25</f>
        <v>0</v>
      </c>
      <c r="I19" s="75">
        <f>E19+H19</f>
        <v>0</v>
      </c>
      <c r="J19" s="289" t="s">
        <v>430</v>
      </c>
      <c r="K19" s="358" t="s">
        <v>446</v>
      </c>
    </row>
    <row r="20" spans="1:12" ht="22.5" customHeight="1" x14ac:dyDescent="0.2">
      <c r="A20" s="110" t="str">
        <f>'4- DEVIZ'!A30</f>
        <v xml:space="preserve">3.6. </v>
      </c>
      <c r="B20" s="110" t="str">
        <f>'4- DEVIZ'!B30</f>
        <v>Organizarea procedurilor de achiziţie</v>
      </c>
      <c r="C20" s="75">
        <f>'4- DEVIZ'!G30</f>
        <v>0</v>
      </c>
      <c r="D20" s="75">
        <f>'4- DEVIZ'!H30</f>
        <v>0</v>
      </c>
      <c r="E20" s="75">
        <f>'4- DEVIZ'!I30</f>
        <v>0</v>
      </c>
      <c r="F20" s="75">
        <f>'4- DEVIZ'!J30</f>
        <v>0</v>
      </c>
      <c r="G20" s="75">
        <f>'4- DEVIZ'!K30</f>
        <v>0</v>
      </c>
      <c r="H20" s="75">
        <f>'4- DEVIZ'!L30</f>
        <v>0</v>
      </c>
      <c r="I20" s="75">
        <f t="shared" ref="I20" si="4">E20+H20</f>
        <v>0</v>
      </c>
      <c r="J20" s="289" t="s">
        <v>430</v>
      </c>
      <c r="K20" s="358" t="s">
        <v>450</v>
      </c>
    </row>
    <row r="21" spans="1:12" ht="22.5" x14ac:dyDescent="0.2">
      <c r="A21" s="110" t="str">
        <f>'4- DEVIZ'!A31</f>
        <v>3.7.</v>
      </c>
      <c r="B21" s="110" t="str">
        <f>'4- DEVIZ'!B31</f>
        <v>Consultanţă</v>
      </c>
      <c r="C21" s="75">
        <f>'4- DEVIZ'!G31</f>
        <v>0</v>
      </c>
      <c r="D21" s="75">
        <f>'4- DEVIZ'!H31</f>
        <v>0</v>
      </c>
      <c r="E21" s="75">
        <f>'4- DEVIZ'!I31</f>
        <v>0</v>
      </c>
      <c r="F21" s="75">
        <f>'4- DEVIZ'!J31</f>
        <v>0</v>
      </c>
      <c r="G21" s="75">
        <f>'4- DEVIZ'!K31</f>
        <v>0</v>
      </c>
      <c r="H21" s="75">
        <f>'4- DEVIZ'!L31</f>
        <v>0</v>
      </c>
      <c r="I21" s="75">
        <f t="shared" si="2"/>
        <v>0</v>
      </c>
      <c r="J21" s="289" t="s">
        <v>430</v>
      </c>
      <c r="K21" s="358" t="s">
        <v>456</v>
      </c>
    </row>
    <row r="22" spans="1:12" ht="33.75" x14ac:dyDescent="0.2">
      <c r="A22" s="110" t="str">
        <f>'4- DEVIZ'!A35</f>
        <v>3.8.</v>
      </c>
      <c r="B22" s="110" t="str">
        <f>'4- DEVIZ'!B35</f>
        <v>Asistenţă tehnică</v>
      </c>
      <c r="C22" s="75">
        <f>'4- DEVIZ'!G35</f>
        <v>0</v>
      </c>
      <c r="D22" s="75">
        <f>'4- DEVIZ'!H35</f>
        <v>0</v>
      </c>
      <c r="E22" s="75">
        <f>'4- DEVIZ'!I35</f>
        <v>0</v>
      </c>
      <c r="F22" s="75">
        <f>'4- DEVIZ'!J35</f>
        <v>0</v>
      </c>
      <c r="G22" s="75">
        <f>'4- DEVIZ'!K35</f>
        <v>0</v>
      </c>
      <c r="H22" s="75">
        <f>'4- DEVIZ'!L35</f>
        <v>0</v>
      </c>
      <c r="I22" s="75">
        <f t="shared" si="2"/>
        <v>0</v>
      </c>
      <c r="J22" s="289" t="s">
        <v>430</v>
      </c>
      <c r="K22" s="358" t="s">
        <v>463</v>
      </c>
    </row>
    <row r="23" spans="1:12" s="70" customFormat="1" x14ac:dyDescent="0.2">
      <c r="A23" s="87"/>
      <c r="B23" s="88" t="s">
        <v>467</v>
      </c>
      <c r="C23" s="89">
        <f t="shared" ref="C23:I23" si="5">SUM(C15:C22)</f>
        <v>0</v>
      </c>
      <c r="D23" s="89">
        <f t="shared" si="5"/>
        <v>0</v>
      </c>
      <c r="E23" s="89">
        <f t="shared" si="5"/>
        <v>0</v>
      </c>
      <c r="F23" s="89">
        <f t="shared" si="5"/>
        <v>0</v>
      </c>
      <c r="G23" s="89">
        <f t="shared" si="5"/>
        <v>0</v>
      </c>
      <c r="H23" s="89">
        <f t="shared" si="5"/>
        <v>0</v>
      </c>
      <c r="I23" s="89">
        <f t="shared" si="5"/>
        <v>0</v>
      </c>
      <c r="J23" s="111"/>
      <c r="K23" s="360"/>
      <c r="L23" s="148" t="str">
        <f>IF(E23&gt;SUM(E31*10%),"!!! Cheltuiala depaseste 10% din valoarea cheltuielilor eligibile cap. 4","")</f>
        <v/>
      </c>
    </row>
    <row r="24" spans="1:12" x14ac:dyDescent="0.2">
      <c r="A24" s="73" t="s">
        <v>38</v>
      </c>
      <c r="B24" s="529" t="s">
        <v>39</v>
      </c>
      <c r="C24" s="530"/>
      <c r="D24" s="530"/>
      <c r="E24" s="530"/>
      <c r="F24" s="530"/>
      <c r="G24" s="530"/>
      <c r="H24" s="530"/>
      <c r="I24" s="530"/>
      <c r="J24" s="101"/>
      <c r="K24" s="356"/>
    </row>
    <row r="25" spans="1:12" ht="14.25" customHeight="1" x14ac:dyDescent="0.2">
      <c r="A25" s="110" t="str">
        <f>'4- DEVIZ'!A42</f>
        <v>4.1.</v>
      </c>
      <c r="B25" s="74" t="str">
        <f>'4- DEVIZ'!B42</f>
        <v>Construcţii şi instalaţii din care</v>
      </c>
      <c r="C25" s="75">
        <f>'4- DEVIZ'!G42</f>
        <v>0</v>
      </c>
      <c r="D25" s="75">
        <f>'4- DEVIZ'!H42</f>
        <v>0</v>
      </c>
      <c r="E25" s="75">
        <f>'4- DEVIZ'!I42</f>
        <v>0</v>
      </c>
      <c r="F25" s="75">
        <f>'4- DEVIZ'!J42</f>
        <v>0</v>
      </c>
      <c r="G25" s="75">
        <f>'4- DEVIZ'!K42</f>
        <v>0</v>
      </c>
      <c r="H25" s="75">
        <f>'4- DEVIZ'!L42</f>
        <v>0</v>
      </c>
      <c r="I25" s="75">
        <f t="shared" ref="I25:I29" si="6">E25+H25</f>
        <v>0</v>
      </c>
      <c r="J25" s="287" t="s">
        <v>416</v>
      </c>
      <c r="K25" s="358" t="s">
        <v>468</v>
      </c>
    </row>
    <row r="26" spans="1:12" ht="25.5" customHeight="1" x14ac:dyDescent="0.2">
      <c r="A26" s="110" t="s">
        <v>160</v>
      </c>
      <c r="B26" s="74" t="str">
        <f>'4- DEVIZ'!B45</f>
        <v>Montaj utilaje echipamente tehnologice şi funcţionale din care</v>
      </c>
      <c r="C26" s="75">
        <f>'4- DEVIZ'!G45</f>
        <v>0</v>
      </c>
      <c r="D26" s="75">
        <f>'4- DEVIZ'!H45</f>
        <v>0</v>
      </c>
      <c r="E26" s="75">
        <f>'4- DEVIZ'!I45</f>
        <v>0</v>
      </c>
      <c r="F26" s="75">
        <f>'4- DEVIZ'!J45</f>
        <v>0</v>
      </c>
      <c r="G26" s="75">
        <f>'4- DEVIZ'!K45</f>
        <v>0</v>
      </c>
      <c r="H26" s="75">
        <f>'4- DEVIZ'!L45</f>
        <v>0</v>
      </c>
      <c r="I26" s="75">
        <f t="shared" ref="I26" si="7">E26+H26</f>
        <v>0</v>
      </c>
      <c r="J26" s="287" t="s">
        <v>416</v>
      </c>
      <c r="K26" s="358" t="s">
        <v>469</v>
      </c>
    </row>
    <row r="27" spans="1:12" ht="24" x14ac:dyDescent="0.2">
      <c r="A27" s="110" t="s">
        <v>162</v>
      </c>
      <c r="B27" s="74" t="str">
        <f>'4- DEVIZ'!B48</f>
        <v>Utilaje, echipamente tehnologice şi funcţionale care necesită montaj din care</v>
      </c>
      <c r="C27" s="75">
        <f>'4- DEVIZ'!G48</f>
        <v>0</v>
      </c>
      <c r="D27" s="75">
        <f>'4- DEVIZ'!H48</f>
        <v>0</v>
      </c>
      <c r="E27" s="75">
        <f>'4- DEVIZ'!I48</f>
        <v>0</v>
      </c>
      <c r="F27" s="75">
        <f>'4- DEVIZ'!J48</f>
        <v>0</v>
      </c>
      <c r="G27" s="75">
        <f>'4- DEVIZ'!K48</f>
        <v>0</v>
      </c>
      <c r="H27" s="75">
        <f>'4- DEVIZ'!L48</f>
        <v>0</v>
      </c>
      <c r="I27" s="75">
        <f t="shared" ref="I27" si="8">E27+H27</f>
        <v>0</v>
      </c>
      <c r="J27" s="287" t="s">
        <v>416</v>
      </c>
      <c r="K27" s="361" t="s">
        <v>471</v>
      </c>
    </row>
    <row r="28" spans="1:12" ht="48" x14ac:dyDescent="0.2">
      <c r="A28" s="110" t="s">
        <v>472</v>
      </c>
      <c r="B28" s="74" t="str">
        <f>'4- DEVIZ'!B51</f>
        <v>Utilaje fără montaj şi echipamente de transport din care</v>
      </c>
      <c r="C28" s="75">
        <f>'4- DEVIZ'!G51</f>
        <v>0</v>
      </c>
      <c r="D28" s="75">
        <f>'4- DEVIZ'!H51</f>
        <v>0</v>
      </c>
      <c r="E28" s="75">
        <f>'4- DEVIZ'!I51</f>
        <v>0</v>
      </c>
      <c r="F28" s="75">
        <f>'4- DEVIZ'!J51</f>
        <v>0</v>
      </c>
      <c r="G28" s="75">
        <f>'4- DEVIZ'!K51</f>
        <v>0</v>
      </c>
      <c r="H28" s="75">
        <f>'4- DEVIZ'!L51</f>
        <v>0</v>
      </c>
      <c r="I28" s="75">
        <f t="shared" ref="I28" si="9">E28+H28</f>
        <v>0</v>
      </c>
      <c r="J28" s="283" t="s">
        <v>413</v>
      </c>
      <c r="K28" s="358" t="s">
        <v>473</v>
      </c>
    </row>
    <row r="29" spans="1:12" ht="48" x14ac:dyDescent="0.2">
      <c r="A29" s="110" t="str">
        <f>'4- DEVIZ'!A54</f>
        <v>4.5.</v>
      </c>
      <c r="B29" s="74" t="str">
        <f>'4- DEVIZ'!B54</f>
        <v>Dotări din care</v>
      </c>
      <c r="C29" s="75">
        <f>'4- DEVIZ'!G54</f>
        <v>0</v>
      </c>
      <c r="D29" s="75">
        <f>'4- DEVIZ'!H54</f>
        <v>0</v>
      </c>
      <c r="E29" s="75">
        <f>'4- DEVIZ'!I54</f>
        <v>0</v>
      </c>
      <c r="F29" s="75">
        <f>'4- DEVIZ'!J54</f>
        <v>0</v>
      </c>
      <c r="G29" s="75">
        <f>'4- DEVIZ'!K54</f>
        <v>0</v>
      </c>
      <c r="H29" s="75">
        <f>'4- DEVIZ'!L54</f>
        <v>0</v>
      </c>
      <c r="I29" s="75">
        <f t="shared" si="6"/>
        <v>0</v>
      </c>
      <c r="J29" s="283" t="s">
        <v>413</v>
      </c>
      <c r="K29" s="362" t="s">
        <v>478</v>
      </c>
    </row>
    <row r="30" spans="1:12" ht="46.5" customHeight="1" x14ac:dyDescent="0.2">
      <c r="A30" s="110" t="str">
        <f>'4- DEVIZ'!A57</f>
        <v>4.6.</v>
      </c>
      <c r="B30" s="74" t="str">
        <f>'4- DEVIZ'!B57</f>
        <v>Active necorporale din care</v>
      </c>
      <c r="C30" s="75">
        <f>'4- DEVIZ'!G57</f>
        <v>0</v>
      </c>
      <c r="D30" s="75">
        <f>'4- DEVIZ'!H57</f>
        <v>0</v>
      </c>
      <c r="E30" s="75">
        <f>'4- DEVIZ'!I57</f>
        <v>0</v>
      </c>
      <c r="F30" s="75">
        <f>'4- DEVIZ'!J57</f>
        <v>0</v>
      </c>
      <c r="G30" s="75">
        <f>'4- DEVIZ'!K57</f>
        <v>0</v>
      </c>
      <c r="H30" s="75">
        <f>'4- DEVIZ'!L57</f>
        <v>0</v>
      </c>
      <c r="I30" s="75">
        <f t="shared" ref="I30:I33" si="10">E30+H30</f>
        <v>0</v>
      </c>
      <c r="J30" s="282" t="s">
        <v>483</v>
      </c>
      <c r="K30" s="358" t="s">
        <v>484</v>
      </c>
    </row>
    <row r="31" spans="1:12" s="70" customFormat="1" x14ac:dyDescent="0.2">
      <c r="A31" s="87"/>
      <c r="B31" s="88" t="s">
        <v>16</v>
      </c>
      <c r="C31" s="89">
        <f>SUM(C25:C30)</f>
        <v>0</v>
      </c>
      <c r="D31" s="89">
        <f t="shared" ref="D31:I31" si="11">SUM(D25:D30)</f>
        <v>0</v>
      </c>
      <c r="E31" s="89">
        <f t="shared" si="11"/>
        <v>0</v>
      </c>
      <c r="F31" s="89">
        <f t="shared" si="11"/>
        <v>0</v>
      </c>
      <c r="G31" s="89">
        <f t="shared" si="11"/>
        <v>0</v>
      </c>
      <c r="H31" s="89">
        <f t="shared" si="11"/>
        <v>0</v>
      </c>
      <c r="I31" s="89">
        <f t="shared" si="11"/>
        <v>0</v>
      </c>
      <c r="J31" s="111"/>
      <c r="K31" s="360"/>
    </row>
    <row r="32" spans="1:12" s="70" customFormat="1" x14ac:dyDescent="0.2">
      <c r="A32" s="87"/>
      <c r="B32" s="447" t="s">
        <v>560</v>
      </c>
      <c r="C32" s="448">
        <f t="shared" ref="C32:H32" si="12">C29+C26+C23+C20+C16+C13</f>
        <v>0</v>
      </c>
      <c r="D32" s="448">
        <f t="shared" si="12"/>
        <v>0</v>
      </c>
      <c r="E32" s="448">
        <f t="shared" si="12"/>
        <v>0</v>
      </c>
      <c r="F32" s="448">
        <f t="shared" si="12"/>
        <v>0</v>
      </c>
      <c r="G32" s="448">
        <f t="shared" si="12"/>
        <v>0</v>
      </c>
      <c r="H32" s="448">
        <f t="shared" si="12"/>
        <v>0</v>
      </c>
      <c r="I32" s="449">
        <f>E32+H32</f>
        <v>0</v>
      </c>
      <c r="J32" s="111"/>
      <c r="K32" s="360"/>
    </row>
    <row r="33" spans="1:12" s="70" customFormat="1" x14ac:dyDescent="0.2">
      <c r="A33" s="87"/>
      <c r="B33" s="412" t="s">
        <v>540</v>
      </c>
      <c r="C33" s="411">
        <f>'4- DEVIZ'!G62</f>
        <v>0</v>
      </c>
      <c r="D33" s="411">
        <f>'4- DEVIZ'!H62</f>
        <v>0</v>
      </c>
      <c r="E33" s="411">
        <f>'4- DEVIZ'!I62</f>
        <v>0</v>
      </c>
      <c r="F33" s="411">
        <f>'4- DEVIZ'!J62</f>
        <v>0</v>
      </c>
      <c r="G33" s="411">
        <f>'4- DEVIZ'!K62</f>
        <v>0</v>
      </c>
      <c r="H33" s="411">
        <f>'4- DEVIZ'!L62</f>
        <v>0</v>
      </c>
      <c r="I33" s="411">
        <f t="shared" si="10"/>
        <v>0</v>
      </c>
      <c r="J33" s="111"/>
      <c r="K33" s="360"/>
      <c r="L33" s="148" t="str">
        <f>IF(E33&gt;SUM(C54*15%),"!!! Cheltuiala depaseste 15% din valoarea totala eligibila a proiectului","")</f>
        <v/>
      </c>
    </row>
    <row r="34" spans="1:12" x14ac:dyDescent="0.2">
      <c r="A34" s="73" t="s">
        <v>40</v>
      </c>
      <c r="B34" s="529" t="s">
        <v>41</v>
      </c>
      <c r="C34" s="530"/>
      <c r="D34" s="530"/>
      <c r="E34" s="530"/>
      <c r="F34" s="530"/>
      <c r="G34" s="530"/>
      <c r="H34" s="530"/>
      <c r="I34" s="530"/>
      <c r="J34" s="101"/>
      <c r="K34" s="356"/>
    </row>
    <row r="35" spans="1:12" ht="45" x14ac:dyDescent="0.2">
      <c r="A35" s="110" t="str">
        <f>'4- DEVIZ'!A64</f>
        <v>5.1.</v>
      </c>
      <c r="B35" s="74" t="str">
        <f>'4- DEVIZ'!B64</f>
        <v>Organizare de şantier</v>
      </c>
      <c r="C35" s="75">
        <f>'4- DEVIZ'!G64</f>
        <v>0</v>
      </c>
      <c r="D35" s="75">
        <f>'4- DEVIZ'!H64</f>
        <v>0</v>
      </c>
      <c r="E35" s="75">
        <f>'4- DEVIZ'!I64</f>
        <v>0</v>
      </c>
      <c r="F35" s="75">
        <f>'4- DEVIZ'!J64</f>
        <v>0</v>
      </c>
      <c r="G35" s="75">
        <f>'4- DEVIZ'!K64</f>
        <v>0</v>
      </c>
      <c r="H35" s="75">
        <f>'4- DEVIZ'!L64</f>
        <v>0</v>
      </c>
      <c r="I35" s="75">
        <f t="shared" ref="I35" si="13">E35+H35</f>
        <v>0</v>
      </c>
      <c r="J35" s="287" t="s">
        <v>416</v>
      </c>
      <c r="K35" s="358" t="s">
        <v>489</v>
      </c>
    </row>
    <row r="36" spans="1:12" ht="135" x14ac:dyDescent="0.2">
      <c r="A36" s="110" t="str">
        <f>'4- DEVIZ'!A67</f>
        <v>5.2.</v>
      </c>
      <c r="B36" s="74" t="str">
        <f>'4- DEVIZ'!B67</f>
        <v>Comisioane, cote, taxe, costul creditului</v>
      </c>
      <c r="C36" s="75">
        <f>'4- DEVIZ'!G67</f>
        <v>0</v>
      </c>
      <c r="D36" s="75">
        <f>'4- DEVIZ'!H67</f>
        <v>0</v>
      </c>
      <c r="E36" s="75">
        <f>'4- DEVIZ'!I67</f>
        <v>0</v>
      </c>
      <c r="F36" s="75">
        <f>'4- DEVIZ'!J67</f>
        <v>0</v>
      </c>
      <c r="G36" s="75">
        <f>'4- DEVIZ'!K67</f>
        <v>0</v>
      </c>
      <c r="H36" s="75">
        <f>'4- DEVIZ'!L67</f>
        <v>0</v>
      </c>
      <c r="I36" s="75">
        <f t="shared" ref="I36" si="14">E36+H36</f>
        <v>0</v>
      </c>
      <c r="J36" s="352" t="s">
        <v>499</v>
      </c>
      <c r="K36" s="358" t="s">
        <v>515</v>
      </c>
    </row>
    <row r="37" spans="1:12" ht="24.75" customHeight="1" x14ac:dyDescent="0.2">
      <c r="A37" s="110" t="str">
        <f>'4- DEVIZ'!A73</f>
        <v>5.3.</v>
      </c>
      <c r="B37" s="74" t="str">
        <f>'4- DEVIZ'!B73</f>
        <v>Cheltuieli diverse şi neprevăzute</v>
      </c>
      <c r="C37" s="75">
        <f>'4- DEVIZ'!G73</f>
        <v>0</v>
      </c>
      <c r="D37" s="75">
        <f>'4- DEVIZ'!H73</f>
        <v>0</v>
      </c>
      <c r="E37" s="75">
        <f>'4- DEVIZ'!I73</f>
        <v>0</v>
      </c>
      <c r="F37" s="75">
        <f>'4- DEVIZ'!J73</f>
        <v>0</v>
      </c>
      <c r="G37" s="75">
        <f>'4- DEVIZ'!K73</f>
        <v>0</v>
      </c>
      <c r="H37" s="75">
        <f>'4- DEVIZ'!L73</f>
        <v>0</v>
      </c>
      <c r="I37" s="75">
        <f>E37+H37</f>
        <v>0</v>
      </c>
      <c r="J37" s="352" t="s">
        <v>416</v>
      </c>
      <c r="K37" s="358" t="s">
        <v>502</v>
      </c>
      <c r="L37" s="148" t="str">
        <f>IF(E37&gt;SUM((E31+E7+E8+E9+E13)*10%),"!!! Cheltuiala depaseste 10% din valoarea cheltuielilor eligibile capitolele 1, 2 și 4 ","")</f>
        <v/>
      </c>
    </row>
    <row r="38" spans="1:12" ht="22.5" x14ac:dyDescent="0.2">
      <c r="A38" s="110" t="str">
        <f>'4- DEVIZ'!A74</f>
        <v>5.4.</v>
      </c>
      <c r="B38" s="74" t="str">
        <f>'4- DEVIZ'!B74</f>
        <v>Cheltuieli pentru informare şi publicitate</v>
      </c>
      <c r="C38" s="75">
        <f>'4- DEVIZ'!G74</f>
        <v>0</v>
      </c>
      <c r="D38" s="75">
        <f>'4- DEVIZ'!H74</f>
        <v>0</v>
      </c>
      <c r="E38" s="75">
        <f>'4- DEVIZ'!I74</f>
        <v>0</v>
      </c>
      <c r="F38" s="75">
        <f>'4- DEVIZ'!J74</f>
        <v>0</v>
      </c>
      <c r="G38" s="75">
        <f>'4- DEVIZ'!K74</f>
        <v>0</v>
      </c>
      <c r="H38" s="75">
        <f>'4- DEVIZ'!L74</f>
        <v>0</v>
      </c>
      <c r="I38" s="75">
        <f>E38+H38</f>
        <v>0</v>
      </c>
      <c r="J38" s="284" t="s">
        <v>430</v>
      </c>
      <c r="K38" s="354" t="s">
        <v>507</v>
      </c>
      <c r="L38" s="413" t="str">
        <f>IF(E38&gt;25000,"!!! Cheltuiala depaseste 115000 lei","")</f>
        <v/>
      </c>
    </row>
    <row r="39" spans="1:12" s="70" customFormat="1" x14ac:dyDescent="0.2">
      <c r="A39" s="87"/>
      <c r="B39" s="88" t="s">
        <v>32</v>
      </c>
      <c r="C39" s="89">
        <f>SUM(C35:C37)</f>
        <v>0</v>
      </c>
      <c r="D39" s="89">
        <f>SUM(D35:D37)</f>
        <v>0</v>
      </c>
      <c r="E39" s="89">
        <f>C39+D39</f>
        <v>0</v>
      </c>
      <c r="F39" s="89">
        <f>SUM(F35:F37)</f>
        <v>0</v>
      </c>
      <c r="G39" s="89">
        <f>SUM(G35:G37)</f>
        <v>0</v>
      </c>
      <c r="H39" s="89">
        <f>F39+G39</f>
        <v>0</v>
      </c>
      <c r="I39" s="89">
        <f>E39+H39</f>
        <v>0</v>
      </c>
      <c r="J39" s="111"/>
      <c r="K39" s="360"/>
    </row>
    <row r="40" spans="1:12" x14ac:dyDescent="0.2">
      <c r="A40" s="73" t="s">
        <v>42</v>
      </c>
      <c r="B40" s="529" t="str">
        <f>'4- DEVIZ'!B79</f>
        <v xml:space="preserve">Pregătirea personalului de exploatare     </v>
      </c>
      <c r="C40" s="530"/>
      <c r="D40" s="530"/>
      <c r="E40" s="530"/>
      <c r="F40" s="530"/>
      <c r="G40" s="530"/>
      <c r="H40" s="530"/>
      <c r="I40" s="530"/>
      <c r="J40" s="101"/>
      <c r="K40" s="356"/>
    </row>
    <row r="41" spans="1:12" x14ac:dyDescent="0.2">
      <c r="A41" s="76" t="s">
        <v>211</v>
      </c>
      <c r="B41" s="74" t="str">
        <f>'4- DEVIZ'!B80</f>
        <v xml:space="preserve">Probe tehnologice şi teste                </v>
      </c>
      <c r="C41" s="75">
        <f>'4- DEVIZ'!G80</f>
        <v>0</v>
      </c>
      <c r="D41" s="75">
        <f>'4- DEVIZ'!H80</f>
        <v>0</v>
      </c>
      <c r="E41" s="75">
        <f>'4- DEVIZ'!I80</f>
        <v>0</v>
      </c>
      <c r="F41" s="75">
        <f>'4- DEVIZ'!J80</f>
        <v>0</v>
      </c>
      <c r="G41" s="75">
        <f>'4- DEVIZ'!K80</f>
        <v>0</v>
      </c>
      <c r="H41" s="75">
        <f>'4- DEVIZ'!L80</f>
        <v>0</v>
      </c>
      <c r="I41" s="75">
        <f t="shared" ref="I41" si="15">E41+H41</f>
        <v>0</v>
      </c>
      <c r="J41" s="101"/>
      <c r="K41" s="356"/>
    </row>
    <row r="42" spans="1:12" s="70" customFormat="1" x14ac:dyDescent="0.2">
      <c r="A42" s="90"/>
      <c r="B42" s="88" t="s">
        <v>33</v>
      </c>
      <c r="C42" s="89">
        <f t="shared" ref="C42:I42" si="16">SUM(C41:C41)</f>
        <v>0</v>
      </c>
      <c r="D42" s="89">
        <f t="shared" si="16"/>
        <v>0</v>
      </c>
      <c r="E42" s="89">
        <f t="shared" si="16"/>
        <v>0</v>
      </c>
      <c r="F42" s="89">
        <f t="shared" si="16"/>
        <v>0</v>
      </c>
      <c r="G42" s="89">
        <f t="shared" si="16"/>
        <v>0</v>
      </c>
      <c r="H42" s="89">
        <f t="shared" si="16"/>
        <v>0</v>
      </c>
      <c r="I42" s="89">
        <f t="shared" si="16"/>
        <v>0</v>
      </c>
      <c r="J42" s="111"/>
      <c r="K42" s="360"/>
    </row>
    <row r="43" spans="1:12" s="80" customFormat="1" ht="24" x14ac:dyDescent="0.2">
      <c r="A43" s="79" t="s">
        <v>530</v>
      </c>
      <c r="B43" s="401" t="s">
        <v>531</v>
      </c>
      <c r="C43" s="390"/>
      <c r="D43" s="390"/>
      <c r="E43" s="390"/>
      <c r="F43" s="390"/>
      <c r="G43" s="390"/>
      <c r="H43" s="390"/>
      <c r="I43" s="390"/>
      <c r="J43" s="112"/>
      <c r="K43" s="363"/>
    </row>
    <row r="44" spans="1:12" ht="24.75" customHeight="1" x14ac:dyDescent="0.2">
      <c r="A44" s="76" t="s">
        <v>516</v>
      </c>
      <c r="B44" s="74" t="str">
        <f>'4- DEVIZ'!B89</f>
        <v>Cheltuieli de consultanță și expertiză în elaborarea P.M.U.D</v>
      </c>
      <c r="C44" s="75">
        <f>'4- DEVIZ'!G89</f>
        <v>0</v>
      </c>
      <c r="D44" s="75">
        <f>'4- DEVIZ'!H89</f>
        <v>0</v>
      </c>
      <c r="E44" s="75">
        <f>'4- DEVIZ'!I89</f>
        <v>0</v>
      </c>
      <c r="F44" s="75">
        <f>'4- DEVIZ'!J89</f>
        <v>0</v>
      </c>
      <c r="G44" s="75">
        <f>'4- DEVIZ'!K89</f>
        <v>0</v>
      </c>
      <c r="H44" s="75">
        <f>'4- DEVIZ'!L89</f>
        <v>0</v>
      </c>
      <c r="I44" s="75">
        <f>E44+H44</f>
        <v>0</v>
      </c>
      <c r="J44" s="352" t="s">
        <v>430</v>
      </c>
      <c r="K44" s="451" t="s">
        <v>576</v>
      </c>
    </row>
    <row r="45" spans="1:12" ht="48" x14ac:dyDescent="0.2">
      <c r="A45" s="76" t="s">
        <v>517</v>
      </c>
      <c r="B45" s="74" t="str">
        <f>'4- DEVIZ'!B90</f>
        <v>Cheltuieli de consultanță și expertiză pentru delegarea gestiunii  serviciului de transport public de călători , conform prevederilor Regulamentului (CE) nr. 1370/2007</v>
      </c>
      <c r="C45" s="75">
        <f>'4- DEVIZ'!G90</f>
        <v>0</v>
      </c>
      <c r="D45" s="75">
        <f>'4- DEVIZ'!H90</f>
        <v>0</v>
      </c>
      <c r="E45" s="75">
        <f>'4- DEVIZ'!I90</f>
        <v>0</v>
      </c>
      <c r="F45" s="75">
        <f>'4- DEVIZ'!J90</f>
        <v>0</v>
      </c>
      <c r="G45" s="75">
        <f>'4- DEVIZ'!K90</f>
        <v>0</v>
      </c>
      <c r="H45" s="75">
        <f>'4- DEVIZ'!L90</f>
        <v>0</v>
      </c>
      <c r="I45" s="75">
        <f>E45+H45</f>
        <v>0</v>
      </c>
      <c r="J45" s="352" t="s">
        <v>430</v>
      </c>
      <c r="K45" s="451" t="s">
        <v>577</v>
      </c>
    </row>
    <row r="46" spans="1:12" s="70" customFormat="1" x14ac:dyDescent="0.2">
      <c r="A46" s="87"/>
      <c r="B46" s="88" t="s">
        <v>532</v>
      </c>
      <c r="C46" s="89">
        <f t="shared" ref="C46:I46" si="17">SUM(C44:C45)</f>
        <v>0</v>
      </c>
      <c r="D46" s="89">
        <f t="shared" si="17"/>
        <v>0</v>
      </c>
      <c r="E46" s="89">
        <f t="shared" si="17"/>
        <v>0</v>
      </c>
      <c r="F46" s="89">
        <f t="shared" si="17"/>
        <v>0</v>
      </c>
      <c r="G46" s="89">
        <f t="shared" si="17"/>
        <v>0</v>
      </c>
      <c r="H46" s="89">
        <f t="shared" si="17"/>
        <v>0</v>
      </c>
      <c r="I46" s="89">
        <f t="shared" si="17"/>
        <v>0</v>
      </c>
      <c r="J46" s="113"/>
      <c r="K46" s="364"/>
      <c r="L46" s="97"/>
    </row>
    <row r="47" spans="1:12" s="70" customFormat="1" x14ac:dyDescent="0.2">
      <c r="A47" s="76"/>
      <c r="B47" s="77"/>
      <c r="C47" s="78"/>
      <c r="D47" s="78"/>
      <c r="E47" s="78"/>
      <c r="F47" s="78"/>
      <c r="G47" s="78"/>
      <c r="H47" s="78"/>
      <c r="I47" s="78"/>
      <c r="J47" s="113"/>
      <c r="K47" s="364"/>
      <c r="L47" s="97"/>
    </row>
    <row r="48" spans="1:12" s="70" customFormat="1" x14ac:dyDescent="0.2">
      <c r="A48" s="91"/>
      <c r="B48" s="92" t="s">
        <v>18</v>
      </c>
      <c r="C48" s="93">
        <f t="shared" ref="C48:I48" si="18">C46+C42+C39+C31+C23+C10</f>
        <v>0</v>
      </c>
      <c r="D48" s="93">
        <f t="shared" si="18"/>
        <v>0</v>
      </c>
      <c r="E48" s="93">
        <f t="shared" si="18"/>
        <v>0</v>
      </c>
      <c r="F48" s="93">
        <f t="shared" si="18"/>
        <v>0</v>
      </c>
      <c r="G48" s="93">
        <f t="shared" si="18"/>
        <v>0</v>
      </c>
      <c r="H48" s="93">
        <f t="shared" si="18"/>
        <v>0</v>
      </c>
      <c r="I48" s="93">
        <f t="shared" si="18"/>
        <v>0</v>
      </c>
      <c r="J48" s="113"/>
      <c r="K48" s="364"/>
      <c r="L48" s="97"/>
    </row>
    <row r="49" spans="1:15" x14ac:dyDescent="0.2">
      <c r="A49" s="81"/>
      <c r="J49" s="95"/>
      <c r="K49" s="365"/>
      <c r="L49" s="95"/>
    </row>
    <row r="50" spans="1:15" x14ac:dyDescent="0.2">
      <c r="B50" s="85"/>
      <c r="D50" s="222"/>
      <c r="E50" s="222"/>
      <c r="F50" s="222"/>
      <c r="G50" s="222"/>
      <c r="H50" s="222"/>
      <c r="I50" s="222"/>
      <c r="J50" s="96"/>
      <c r="K50" s="365"/>
      <c r="L50" s="96"/>
      <c r="M50" s="224"/>
    </row>
    <row r="51" spans="1:15" x14ac:dyDescent="0.2">
      <c r="A51" s="62" t="s">
        <v>48</v>
      </c>
      <c r="B51" s="63" t="s">
        <v>19</v>
      </c>
      <c r="C51" s="277" t="s">
        <v>45</v>
      </c>
      <c r="D51" s="254">
        <f>C54/'1-Date proiect'!B15</f>
        <v>0</v>
      </c>
      <c r="E51" s="254" t="s">
        <v>391</v>
      </c>
      <c r="F51" s="254">
        <v>500000</v>
      </c>
      <c r="G51" s="254">
        <v>50000000</v>
      </c>
      <c r="H51" s="222"/>
      <c r="I51" s="222"/>
      <c r="J51" s="96"/>
      <c r="K51" s="365"/>
      <c r="L51" s="96"/>
      <c r="M51" s="224"/>
    </row>
    <row r="52" spans="1:15" x14ac:dyDescent="0.2">
      <c r="A52" s="64" t="s">
        <v>20</v>
      </c>
      <c r="B52" s="62" t="s">
        <v>21</v>
      </c>
      <c r="C52" s="65">
        <f>I48</f>
        <v>0</v>
      </c>
      <c r="D52" s="218"/>
      <c r="E52" s="219"/>
      <c r="F52" s="219"/>
      <c r="G52" s="219"/>
      <c r="H52" s="219"/>
      <c r="I52" s="219"/>
      <c r="J52" s="220"/>
      <c r="K52" s="365"/>
      <c r="L52" s="221"/>
      <c r="M52" s="224"/>
    </row>
    <row r="53" spans="1:15" ht="12.75" x14ac:dyDescent="0.2">
      <c r="A53" s="64" t="s">
        <v>54</v>
      </c>
      <c r="B53" s="64" t="s">
        <v>63</v>
      </c>
      <c r="C53" s="66">
        <f>H48</f>
        <v>0</v>
      </c>
      <c r="D53" s="539"/>
      <c r="E53" s="540"/>
      <c r="F53" s="540"/>
      <c r="G53" s="540"/>
      <c r="H53" s="540"/>
      <c r="I53" s="222"/>
      <c r="J53" s="96"/>
      <c r="K53" s="365"/>
      <c r="L53" s="96"/>
      <c r="M53" s="224"/>
    </row>
    <row r="54" spans="1:15" ht="12.75" x14ac:dyDescent="0.2">
      <c r="A54" s="64" t="s">
        <v>55</v>
      </c>
      <c r="B54" s="64" t="s">
        <v>22</v>
      </c>
      <c r="C54" s="66">
        <f>C52-C53</f>
        <v>0</v>
      </c>
      <c r="D54" s="539" t="str">
        <f>IF(D51&lt;F51,"!!! Valoarea minima eligibila este mai mica decat 250.000 euro","")</f>
        <v>!!! Valoarea minima eligibila este mai mica decat 250.000 euro</v>
      </c>
      <c r="E54" s="540"/>
      <c r="F54" s="540"/>
      <c r="G54" s="540"/>
      <c r="H54" s="540"/>
      <c r="I54" s="223"/>
      <c r="J54" s="96"/>
      <c r="K54" s="365"/>
      <c r="L54" s="96"/>
      <c r="M54" s="224"/>
    </row>
    <row r="55" spans="1:15" ht="12.75" x14ac:dyDescent="0.2">
      <c r="A55" s="64" t="s">
        <v>23</v>
      </c>
      <c r="B55" s="62" t="s">
        <v>24</v>
      </c>
      <c r="C55" s="65">
        <f>SUM(C56:C57)</f>
        <v>0</v>
      </c>
      <c r="D55" s="539" t="str">
        <f>IF(D51&gt;G51,"!!! Valoarea maxima eligibila este mai mare decat 50.000.000 euro","")</f>
        <v/>
      </c>
      <c r="E55" s="540"/>
      <c r="F55" s="540"/>
      <c r="G55" s="540"/>
      <c r="H55" s="540"/>
      <c r="I55" s="222"/>
      <c r="J55" s="96"/>
      <c r="K55" s="365"/>
      <c r="L55" s="96"/>
      <c r="M55" s="224"/>
    </row>
    <row r="56" spans="1:15" ht="12.75" x14ac:dyDescent="0.2">
      <c r="A56" s="64" t="s">
        <v>56</v>
      </c>
      <c r="B56" s="64" t="s">
        <v>25</v>
      </c>
      <c r="C56" s="67"/>
      <c r="D56" s="537" t="str">
        <f>IF(C56&lt;C54*2%,"!!! Contribuția la cheltuielile eligibile nu este de minimum 2%","")</f>
        <v/>
      </c>
      <c r="E56" s="538"/>
      <c r="F56" s="538"/>
      <c r="G56" s="538"/>
      <c r="H56" s="538"/>
      <c r="I56" s="538"/>
      <c r="J56" s="219"/>
      <c r="K56" s="366"/>
      <c r="L56" s="96"/>
      <c r="M56" s="224"/>
      <c r="O56" s="115"/>
    </row>
    <row r="57" spans="1:15" ht="24" x14ac:dyDescent="0.2">
      <c r="A57" s="64" t="s">
        <v>57</v>
      </c>
      <c r="B57" s="64" t="s">
        <v>62</v>
      </c>
      <c r="C57" s="66">
        <f>H48</f>
        <v>0</v>
      </c>
      <c r="D57" s="222"/>
      <c r="E57" s="222"/>
      <c r="F57" s="222"/>
      <c r="G57" s="222"/>
      <c r="H57" s="222"/>
      <c r="I57" s="222"/>
      <c r="J57" s="96"/>
      <c r="K57" s="365"/>
      <c r="L57" s="96"/>
      <c r="M57" s="224"/>
      <c r="O57" s="115"/>
    </row>
    <row r="58" spans="1:15" ht="24" x14ac:dyDescent="0.2">
      <c r="A58" s="64" t="s">
        <v>17</v>
      </c>
      <c r="B58" s="62" t="s">
        <v>26</v>
      </c>
      <c r="C58" s="65">
        <f>C52-C55</f>
        <v>0</v>
      </c>
      <c r="D58" s="222"/>
      <c r="E58" s="222"/>
      <c r="F58" s="222"/>
      <c r="G58" s="222"/>
      <c r="H58" s="222"/>
      <c r="I58" s="222"/>
      <c r="J58" s="220"/>
      <c r="K58" s="365"/>
      <c r="L58" s="96"/>
      <c r="M58" s="224"/>
    </row>
    <row r="59" spans="1:15" x14ac:dyDescent="0.2">
      <c r="D59" s="222"/>
      <c r="E59" s="222"/>
      <c r="F59" s="222"/>
      <c r="G59" s="222"/>
      <c r="H59" s="222"/>
      <c r="I59" s="222"/>
      <c r="J59" s="224"/>
      <c r="K59" s="367"/>
      <c r="L59" s="224"/>
      <c r="M59" s="224"/>
    </row>
    <row r="60" spans="1:15" x14ac:dyDescent="0.2">
      <c r="D60" s="222"/>
      <c r="E60" s="222"/>
      <c r="F60" s="222"/>
      <c r="G60" s="222"/>
      <c r="H60" s="222"/>
      <c r="I60" s="222"/>
      <c r="J60" s="224"/>
      <c r="K60" s="367"/>
      <c r="L60" s="224"/>
      <c r="M60" s="224"/>
    </row>
    <row r="61" spans="1:15" x14ac:dyDescent="0.2">
      <c r="D61" s="222"/>
      <c r="E61" s="222"/>
      <c r="F61" s="222"/>
      <c r="G61" s="222"/>
      <c r="H61" s="222"/>
      <c r="I61" s="222"/>
      <c r="J61" s="224"/>
      <c r="K61" s="367"/>
      <c r="L61" s="224"/>
      <c r="M61" s="224"/>
    </row>
  </sheetData>
  <sheetProtection formatColumns="0"/>
  <mergeCells count="18">
    <mergeCell ref="D56:I56"/>
    <mergeCell ref="D54:H54"/>
    <mergeCell ref="D55:H55"/>
    <mergeCell ref="B14:I14"/>
    <mergeCell ref="B24:I24"/>
    <mergeCell ref="B34:I34"/>
    <mergeCell ref="B40:I40"/>
    <mergeCell ref="D53:H53"/>
    <mergeCell ref="A1:I1"/>
    <mergeCell ref="C3:D3"/>
    <mergeCell ref="F3:G3"/>
    <mergeCell ref="B5:I5"/>
    <mergeCell ref="B11:I11"/>
    <mergeCell ref="E3:E4"/>
    <mergeCell ref="H3:H4"/>
    <mergeCell ref="I3:I4"/>
    <mergeCell ref="B3:B4"/>
    <mergeCell ref="A3:A4"/>
  </mergeCells>
  <phoneticPr fontId="31"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6996"/>
  <sheetViews>
    <sheetView topLeftCell="A28" zoomScale="90" zoomScaleNormal="90" workbookViewId="0">
      <selection activeCell="D39" sqref="D39"/>
    </sheetView>
  </sheetViews>
  <sheetFormatPr defaultColWidth="10.28515625" defaultRowHeight="12" x14ac:dyDescent="0.2"/>
  <cols>
    <col min="1" max="1" width="67.85546875" style="194" customWidth="1"/>
    <col min="2" max="2" width="12.5703125" style="281" customWidth="1"/>
    <col min="3" max="3" width="29.28515625" style="372" customWidth="1"/>
    <col min="4" max="4" width="64.5703125" style="199" customWidth="1"/>
    <col min="5" max="5" width="10.28515625" style="199"/>
    <col min="6" max="6" width="10.28515625" style="199" bestFit="1" customWidth="1"/>
    <col min="7" max="16384" width="10.28515625" style="199"/>
  </cols>
  <sheetData>
    <row r="1" spans="1:4" ht="19.899999999999999" customHeight="1" x14ac:dyDescent="0.2">
      <c r="A1" s="259"/>
      <c r="B1" s="278"/>
      <c r="C1" s="368"/>
      <c r="D1" s="257"/>
    </row>
    <row r="2" spans="1:4" s="200" customFormat="1" ht="24" x14ac:dyDescent="0.2">
      <c r="A2" s="291" t="s">
        <v>366</v>
      </c>
      <c r="B2" s="255" t="s">
        <v>195</v>
      </c>
      <c r="C2" s="369" t="s">
        <v>196</v>
      </c>
      <c r="D2" s="261" t="s">
        <v>405</v>
      </c>
    </row>
    <row r="3" spans="1:4" s="200" customFormat="1" x14ac:dyDescent="0.2">
      <c r="A3" s="290" t="s">
        <v>367</v>
      </c>
      <c r="B3" s="256"/>
      <c r="C3" s="370"/>
      <c r="D3" s="261"/>
    </row>
    <row r="4" spans="1:4" ht="179.25" customHeight="1" x14ac:dyDescent="0.2">
      <c r="A4" s="258" t="s">
        <v>388</v>
      </c>
      <c r="B4" s="288" t="s">
        <v>413</v>
      </c>
      <c r="C4" s="371" t="str">
        <f>'5-Buget_cerere'!K6</f>
        <v>1.1. Obţinerea terenului</v>
      </c>
      <c r="D4" s="263" t="s">
        <v>415</v>
      </c>
    </row>
    <row r="5" spans="1:4" ht="193.5" customHeight="1" x14ac:dyDescent="0.2">
      <c r="A5" s="196" t="s">
        <v>570</v>
      </c>
      <c r="B5" s="256" t="str">
        <f>'5-Buget_cerere'!J7</f>
        <v>LUCRĂRI</v>
      </c>
      <c r="C5" s="370" t="str">
        <f>'5-Buget_cerere'!K7</f>
        <v>1.2. Amenajarea terenului</v>
      </c>
      <c r="D5" s="263"/>
    </row>
    <row r="6" spans="1:4" ht="95.25" customHeight="1" x14ac:dyDescent="0.2">
      <c r="A6" s="196" t="s">
        <v>419</v>
      </c>
      <c r="B6" s="256" t="str">
        <f>'5-Buget_cerere'!J8</f>
        <v>LUCRĂRI</v>
      </c>
      <c r="C6" s="370" t="str">
        <f>'5-Buget_cerere'!K8</f>
        <v>1.3. Amenajări pentru protecţia mediului şi aducerea terenului la starea iniţială</v>
      </c>
      <c r="D6" s="263"/>
    </row>
    <row r="7" spans="1:4" ht="60" x14ac:dyDescent="0.2">
      <c r="A7" s="196" t="s">
        <v>422</v>
      </c>
      <c r="B7" s="256" t="str">
        <f>'5-Buget_cerere'!J9</f>
        <v>LUCRĂRI</v>
      </c>
      <c r="C7" s="370" t="str">
        <f>'5-Buget_cerere'!K9</f>
        <v>1.4. Cheltuieli pentru relocarea/protecţia utilităţilor</v>
      </c>
      <c r="D7" s="263" t="s">
        <v>426</v>
      </c>
    </row>
    <row r="8" spans="1:4" x14ac:dyDescent="0.2">
      <c r="A8" s="292" t="s">
        <v>424</v>
      </c>
      <c r="B8" s="256"/>
      <c r="C8" s="370"/>
      <c r="D8" s="263"/>
    </row>
    <row r="9" spans="1:4" ht="93.75" customHeight="1" x14ac:dyDescent="0.2">
      <c r="A9" s="293" t="s">
        <v>425</v>
      </c>
      <c r="B9" s="256" t="str">
        <f>'5-Buget_cerere'!J12</f>
        <v>LUCRĂRI</v>
      </c>
      <c r="C9" s="370" t="str">
        <f>'5-Buget_cerere'!K12</f>
        <v>2. Cheltuieli pentru asigurarea utilităţilor necesare obiectivului de investiţii</v>
      </c>
      <c r="D9" s="263" t="s">
        <v>427</v>
      </c>
    </row>
    <row r="10" spans="1:4" ht="37.5" customHeight="1" x14ac:dyDescent="0.2">
      <c r="A10" s="290" t="s">
        <v>428</v>
      </c>
      <c r="B10" s="279"/>
      <c r="C10" s="368"/>
      <c r="D10" s="260" t="s">
        <v>523</v>
      </c>
    </row>
    <row r="11" spans="1:4" ht="72" x14ac:dyDescent="0.2">
      <c r="A11" s="293" t="s">
        <v>437</v>
      </c>
      <c r="B11" s="256" t="str">
        <f>'5-Buget_cerere'!J15</f>
        <v>SERVICII</v>
      </c>
      <c r="C11" s="370" t="str">
        <f>'5-Buget_cerere'!K15</f>
        <v>3.1.1. Studii de teren                          3.1.2. Raport privind impactul asupra mediului                                     3.1.3. Alte studii specifice</v>
      </c>
      <c r="D11" s="257"/>
    </row>
    <row r="12" spans="1:4" ht="48.75" customHeight="1" x14ac:dyDescent="0.2">
      <c r="A12" s="196" t="s">
        <v>436</v>
      </c>
      <c r="B12" s="256" t="str">
        <f>'5-Buget_cerere'!J16</f>
        <v>SERVICII</v>
      </c>
      <c r="C12" s="370" t="str">
        <f>'5-Buget_cerere'!K16</f>
        <v>3.2. Documentaţii-suport şi cheltuieli pentru obţinerea de avize, acorduri şi autorizaţii</v>
      </c>
      <c r="D12" s="257"/>
    </row>
    <row r="13" spans="1:4" ht="21" customHeight="1" x14ac:dyDescent="0.2">
      <c r="A13" s="308" t="s">
        <v>439</v>
      </c>
      <c r="B13" s="256" t="str">
        <f>'5-Buget_cerere'!J17</f>
        <v>SERVICII</v>
      </c>
      <c r="C13" s="370" t="str">
        <f>'5-Buget_cerere'!K17</f>
        <v>3.3. Expertizare tehnică</v>
      </c>
      <c r="D13" s="257"/>
    </row>
    <row r="14" spans="1:4" ht="21" customHeight="1" x14ac:dyDescent="0.2">
      <c r="A14" s="68" t="s">
        <v>573</v>
      </c>
      <c r="B14" s="256" t="str">
        <f>'5-Buget_cerere'!J18</f>
        <v>SERVICII</v>
      </c>
      <c r="C14" s="450" t="s">
        <v>573</v>
      </c>
      <c r="D14" s="257"/>
    </row>
    <row r="15" spans="1:4" ht="153" customHeight="1" x14ac:dyDescent="0.2">
      <c r="A15" s="196" t="s">
        <v>447</v>
      </c>
      <c r="B15" s="256" t="str">
        <f>'5-Buget_cerere'!J19</f>
        <v>SERVICII</v>
      </c>
      <c r="C15" s="370"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57"/>
    </row>
    <row r="16" spans="1:4" ht="114.75" customHeight="1" x14ac:dyDescent="0.2">
      <c r="A16" s="293" t="s">
        <v>451</v>
      </c>
      <c r="B16" s="256" t="str">
        <f>'5-Buget_cerere'!J20</f>
        <v>SERVICII</v>
      </c>
      <c r="C16" s="370" t="str">
        <f>'5-Buget_cerere'!K20</f>
        <v>3.6. Organizarea procedurilor de achiziţie</v>
      </c>
      <c r="D16" s="257"/>
    </row>
    <row r="17" spans="1:4" ht="107.25" customHeight="1" x14ac:dyDescent="0.2">
      <c r="A17" s="293" t="s">
        <v>526</v>
      </c>
      <c r="B17" s="256" t="str">
        <f>'5-Buget_cerere'!J21</f>
        <v>SERVICII</v>
      </c>
      <c r="C17" s="370" t="str">
        <f>'5-Buget_cerere'!K21</f>
        <v>3.7.1. Managementul de proiect pentru obiectivul de investiţii</v>
      </c>
      <c r="D17" s="257"/>
    </row>
    <row r="18" spans="1:4" ht="67.5" customHeight="1" x14ac:dyDescent="0.2">
      <c r="A18" s="196" t="s">
        <v>464</v>
      </c>
      <c r="B18" s="256" t="str">
        <f>'5-Buget_cerere'!J22</f>
        <v>SERVICII</v>
      </c>
      <c r="C18" s="370" t="str">
        <f>'5-Buget_cerere'!K22</f>
        <v>3.8.1. Asistenţă tehnică din partea proiectantului                                3.8.2. Dirigenţie de şantier/supervizare</v>
      </c>
      <c r="D18" s="257"/>
    </row>
    <row r="19" spans="1:4" x14ac:dyDescent="0.2">
      <c r="A19" s="195" t="s">
        <v>465</v>
      </c>
      <c r="B19" s="280"/>
      <c r="C19" s="368"/>
      <c r="D19" s="257"/>
    </row>
    <row r="20" spans="1:4" ht="189" customHeight="1" x14ac:dyDescent="0.2">
      <c r="A20" s="196" t="s">
        <v>468</v>
      </c>
      <c r="B20" s="256" t="str">
        <f>'5-Buget_cerere'!J25</f>
        <v>LUCRĂRI</v>
      </c>
      <c r="C20" s="370" t="str">
        <f>'5-Buget_cerere'!K25</f>
        <v>4.1. Construcţii şi instalaţii</v>
      </c>
      <c r="D20" s="257" t="s">
        <v>553</v>
      </c>
    </row>
    <row r="21" spans="1:4" ht="45.75" customHeight="1" x14ac:dyDescent="0.2">
      <c r="A21" s="196" t="s">
        <v>470</v>
      </c>
      <c r="B21" s="256" t="str">
        <f>'5-Buget_cerere'!J26</f>
        <v>LUCRĂRI</v>
      </c>
      <c r="C21" s="370" t="str">
        <f>'5-Buget_cerere'!K26</f>
        <v>4.2 Montaj utilaje, echipamente tehnologice şi funcţionale</v>
      </c>
      <c r="D21" s="257" t="s">
        <v>475</v>
      </c>
    </row>
    <row r="22" spans="1:4" ht="39.75" customHeight="1" x14ac:dyDescent="0.2">
      <c r="A22" s="196" t="s">
        <v>471</v>
      </c>
      <c r="B22" s="256" t="str">
        <f>'5-Buget_cerere'!J27</f>
        <v>LUCRĂRI</v>
      </c>
      <c r="C22" s="370" t="str">
        <f>'5-Buget_cerere'!K27</f>
        <v>4.3. Utilaje, echipamente tehnologice şi funcţionale care necesită montaj</v>
      </c>
      <c r="D22" s="257" t="s">
        <v>480</v>
      </c>
    </row>
    <row r="23" spans="1:4" ht="99" customHeight="1" x14ac:dyDescent="0.2">
      <c r="A23" s="196" t="s">
        <v>474</v>
      </c>
      <c r="B23" s="288" t="s">
        <v>413</v>
      </c>
      <c r="C23" s="370" t="str">
        <f>'5-Buget_cerere'!K28</f>
        <v>4.4. Utilaje, echipamente tehnologice şi funcţionale care nu necesită montaj şi echipamente de transport</v>
      </c>
      <c r="D23" s="257" t="s">
        <v>476</v>
      </c>
    </row>
    <row r="24" spans="1:4" ht="96" x14ac:dyDescent="0.2">
      <c r="A24" s="196" t="s">
        <v>479</v>
      </c>
      <c r="B24" s="256" t="str">
        <f>'5-Buget_cerere'!J29</f>
        <v>ECHIPAMENTE/DOTĂRI/ ACTIVE CORPORALE</v>
      </c>
      <c r="C24" s="370" t="str">
        <f>'5-Buget_cerere'!K29</f>
        <v>4.5. Dotări</v>
      </c>
      <c r="D24" s="257" t="s">
        <v>481</v>
      </c>
    </row>
    <row r="25" spans="1:4" s="197" customFormat="1" ht="60" x14ac:dyDescent="0.2">
      <c r="A25" s="196" t="s">
        <v>485</v>
      </c>
      <c r="B25" s="256" t="str">
        <f>'5-Buget_cerere'!J30</f>
        <v>CHELTUIELI CU ACTIVE NECORPORALE</v>
      </c>
      <c r="C25" s="370" t="str">
        <f>'5-Buget_cerere'!K30</f>
        <v>4.6. Active necorporale</v>
      </c>
      <c r="D25" s="262"/>
    </row>
    <row r="26" spans="1:4" x14ac:dyDescent="0.2">
      <c r="A26" s="195" t="s">
        <v>490</v>
      </c>
      <c r="B26" s="280"/>
      <c r="C26" s="368"/>
      <c r="D26" s="257"/>
    </row>
    <row r="27" spans="1:4" ht="309.75" customHeight="1" x14ac:dyDescent="0.2">
      <c r="A27" s="293" t="s">
        <v>491</v>
      </c>
      <c r="B27" s="256" t="str">
        <f>'5-Buget_cerere'!J35</f>
        <v>LUCRĂRI</v>
      </c>
      <c r="C27" s="370" t="str">
        <f>'5-Buget_cerere'!K35</f>
        <v xml:space="preserve">5.1.1. Lucrări de construcţii şi instalaţii aferente organizării de şantier                                                          5.1.2. Cheltuieli conexe organizării şantierului                        </v>
      </c>
      <c r="D27" s="257"/>
    </row>
    <row r="28" spans="1:4" ht="135" x14ac:dyDescent="0.2">
      <c r="A28" s="196" t="s">
        <v>500</v>
      </c>
      <c r="B28" s="256" t="str">
        <f>'5-Buget_cerere'!J36</f>
        <v>TAXE</v>
      </c>
      <c r="C28" s="370"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62"/>
    </row>
    <row r="29" spans="1:4" ht="72" x14ac:dyDescent="0.2">
      <c r="A29" s="196" t="s">
        <v>501</v>
      </c>
      <c r="B29" s="256" t="str">
        <f>'5-Buget_cerere'!J37</f>
        <v>LUCRĂRI</v>
      </c>
      <c r="C29" s="370" t="str">
        <f>'5-Buget_cerere'!K37</f>
        <v>5.3. Cheltuieli diverse şi neprevăzute</v>
      </c>
      <c r="D29" s="257" t="s">
        <v>503</v>
      </c>
    </row>
    <row r="30" spans="1:4" ht="218.25" customHeight="1" x14ac:dyDescent="0.2">
      <c r="A30" s="196" t="s">
        <v>508</v>
      </c>
      <c r="B30" s="256" t="str">
        <f>'5-Buget_cerere'!J38</f>
        <v>SERVICII</v>
      </c>
      <c r="C30" s="256" t="str">
        <f>'5-Buget_cerere'!K38</f>
        <v>5.4. Cheltuieli pentru informare şi publicitate</v>
      </c>
      <c r="D30" s="374" t="s">
        <v>565</v>
      </c>
    </row>
    <row r="31" spans="1:4" ht="37.15" customHeight="1" x14ac:dyDescent="0.2">
      <c r="A31" s="196" t="s">
        <v>566</v>
      </c>
      <c r="B31" s="443" t="s">
        <v>430</v>
      </c>
      <c r="C31" s="451" t="s">
        <v>576</v>
      </c>
      <c r="D31" s="444" t="s">
        <v>567</v>
      </c>
    </row>
    <row r="32" spans="1:4" ht="36.6" customHeight="1" x14ac:dyDescent="0.2">
      <c r="A32" s="196" t="s">
        <v>569</v>
      </c>
      <c r="B32" s="443" t="s">
        <v>430</v>
      </c>
      <c r="C32" s="451" t="s">
        <v>577</v>
      </c>
      <c r="D32" s="445" t="s">
        <v>568</v>
      </c>
    </row>
    <row r="6996" spans="6:6" ht="24" x14ac:dyDescent="0.2">
      <c r="F6996" s="199" t="s">
        <v>368</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1"/>
  <sheetViews>
    <sheetView showGridLines="0" zoomScaleNormal="100" workbookViewId="0">
      <selection activeCell="Q16" sqref="Q16"/>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69" t="s">
        <v>213</v>
      </c>
      <c r="B1" s="569"/>
      <c r="C1" s="569"/>
      <c r="D1" s="569"/>
      <c r="E1" s="569"/>
      <c r="F1" s="569"/>
      <c r="G1" s="569"/>
      <c r="H1" s="569"/>
      <c r="I1" s="6"/>
      <c r="J1" s="568"/>
      <c r="K1" s="568"/>
    </row>
    <row r="2" spans="1:13" ht="40.5" customHeight="1" x14ac:dyDescent="0.2">
      <c r="A2" s="570" t="s">
        <v>412</v>
      </c>
      <c r="B2" s="571"/>
      <c r="C2" s="571"/>
      <c r="D2" s="571"/>
      <c r="E2" s="571"/>
      <c r="F2" s="571"/>
      <c r="G2" s="571"/>
      <c r="H2" s="571"/>
      <c r="I2" s="6"/>
      <c r="J2" s="568"/>
      <c r="K2" s="568"/>
    </row>
    <row r="3" spans="1:13" x14ac:dyDescent="0.2">
      <c r="B3" s="557"/>
      <c r="C3" s="557"/>
    </row>
    <row r="4" spans="1:13" ht="13.9" customHeight="1" x14ac:dyDescent="0.2">
      <c r="A4" s="572" t="s">
        <v>58</v>
      </c>
      <c r="B4" s="558" t="s">
        <v>44</v>
      </c>
      <c r="C4" s="558" t="s">
        <v>50</v>
      </c>
      <c r="D4" s="558" t="s">
        <v>51</v>
      </c>
      <c r="E4" s="563" t="s">
        <v>31</v>
      </c>
      <c r="F4" s="564"/>
      <c r="G4" s="564"/>
      <c r="H4" s="564"/>
      <c r="I4" s="564"/>
      <c r="J4" s="564"/>
      <c r="K4" s="564"/>
    </row>
    <row r="5" spans="1:13" s="12" customFormat="1" ht="15" customHeight="1" x14ac:dyDescent="0.2">
      <c r="A5" s="573"/>
      <c r="B5" s="559"/>
      <c r="C5" s="559"/>
      <c r="D5" s="559"/>
      <c r="E5" s="10" t="s">
        <v>27</v>
      </c>
      <c r="F5" s="10" t="s">
        <v>28</v>
      </c>
      <c r="G5" s="10" t="s">
        <v>29</v>
      </c>
      <c r="H5" s="10" t="s">
        <v>30</v>
      </c>
      <c r="I5" s="10" t="s">
        <v>64</v>
      </c>
      <c r="J5" s="10" t="s">
        <v>65</v>
      </c>
      <c r="K5" s="10" t="s">
        <v>66</v>
      </c>
      <c r="L5" s="11"/>
      <c r="M5" s="11"/>
    </row>
    <row r="6" spans="1:13" s="15" customFormat="1" ht="15" x14ac:dyDescent="0.2">
      <c r="A6" s="185" t="str">
        <f>'5-Buget_cerere'!A5</f>
        <v>CAP. 1</v>
      </c>
      <c r="B6" s="554" t="str">
        <f>'5-Buget_cerere'!B5:I5</f>
        <v>Cheltuieli pentru ontinerea si/sau amenajarea terenului</v>
      </c>
      <c r="C6" s="555"/>
      <c r="D6" s="555"/>
      <c r="E6" s="555"/>
      <c r="F6" s="555"/>
      <c r="G6" s="555"/>
      <c r="H6" s="556"/>
      <c r="I6" s="14"/>
      <c r="J6" s="14"/>
      <c r="K6" s="14"/>
      <c r="L6" s="14"/>
      <c r="M6" s="14"/>
    </row>
    <row r="7" spans="1:13" s="19" customFormat="1" ht="15" x14ac:dyDescent="0.2">
      <c r="A7" s="186" t="str">
        <f>'5-Buget_cerere'!A6</f>
        <v>1.1.</v>
      </c>
      <c r="B7" s="16" t="str">
        <f>'5-Buget_cerere'!B6</f>
        <v>Obţinerea terenului</v>
      </c>
      <c r="C7" s="17">
        <f>'5-Buget_cerere'!I6</f>
        <v>0</v>
      </c>
      <c r="D7" s="5" t="str">
        <f>IF(E7+F7+G7+H7+I7+J7+K7&lt;&gt;C7,"Eroare!","")</f>
        <v/>
      </c>
      <c r="E7" s="2">
        <v>0</v>
      </c>
      <c r="F7" s="2">
        <v>0</v>
      </c>
      <c r="G7" s="2">
        <v>0</v>
      </c>
      <c r="H7" s="2">
        <v>0</v>
      </c>
      <c r="I7" s="2">
        <v>0</v>
      </c>
      <c r="J7" s="2">
        <v>0</v>
      </c>
      <c r="K7" s="2">
        <v>0</v>
      </c>
      <c r="L7" s="18"/>
      <c r="M7" s="18"/>
    </row>
    <row r="8" spans="1:13" s="19" customFormat="1" ht="15" x14ac:dyDescent="0.2">
      <c r="A8" s="186" t="str">
        <f>'5-Buget_cerere'!A7</f>
        <v>1.2.</v>
      </c>
      <c r="B8" s="16" t="str">
        <f>'5-Buget_cerere'!B7</f>
        <v>Amenajarea terenului</v>
      </c>
      <c r="C8" s="17">
        <f>'5-Buget_cerere'!I7</f>
        <v>0</v>
      </c>
      <c r="D8" s="5" t="str">
        <f t="shared" ref="D8:D11" si="0">IF(E8+F8+G8+H8+I8+J8+K8&lt;&gt;C8,"Eroare!","")</f>
        <v/>
      </c>
      <c r="E8" s="2">
        <v>0</v>
      </c>
      <c r="F8" s="2">
        <v>0</v>
      </c>
      <c r="G8" s="2">
        <v>0</v>
      </c>
      <c r="H8" s="2">
        <v>0</v>
      </c>
      <c r="I8" s="2">
        <v>0</v>
      </c>
      <c r="J8" s="2">
        <v>0</v>
      </c>
      <c r="K8" s="2">
        <v>0</v>
      </c>
      <c r="L8" s="18"/>
      <c r="M8" s="18"/>
    </row>
    <row r="9" spans="1:13" s="19" customFormat="1" ht="25.5" x14ac:dyDescent="0.2">
      <c r="A9" s="186" t="str">
        <f>'5-Buget_cerere'!A8</f>
        <v>1.3.</v>
      </c>
      <c r="B9" s="16" t="str">
        <f>'5-Buget_cerere'!B8</f>
        <v>Amenajări pentru protecţia mediului şi aducerea terenului la starea iniţială</v>
      </c>
      <c r="C9" s="17">
        <f>'5-Buget_cerere'!I8</f>
        <v>0</v>
      </c>
      <c r="D9" s="5" t="str">
        <f t="shared" si="0"/>
        <v/>
      </c>
      <c r="E9" s="2">
        <v>0</v>
      </c>
      <c r="F9" s="2">
        <v>0</v>
      </c>
      <c r="G9" s="2">
        <v>0</v>
      </c>
      <c r="H9" s="2">
        <v>0</v>
      </c>
      <c r="I9" s="2">
        <v>0</v>
      </c>
      <c r="J9" s="2">
        <v>0</v>
      </c>
      <c r="K9" s="2">
        <v>0</v>
      </c>
      <c r="L9" s="18"/>
      <c r="M9" s="18"/>
    </row>
    <row r="10" spans="1:13" s="19" customFormat="1" ht="25.5" x14ac:dyDescent="0.2">
      <c r="A10" s="186" t="str">
        <f>'5-Buget_cerere'!A9</f>
        <v>1.4.</v>
      </c>
      <c r="B10" s="16" t="str">
        <f>'5-Buget_cerere'!B9</f>
        <v>Cheltuieli pentru relocarea/protecţia utilităţilor</v>
      </c>
      <c r="C10" s="17">
        <f>'5-Buget_cerere'!I9</f>
        <v>0</v>
      </c>
      <c r="D10" s="5" t="str">
        <f t="shared" si="0"/>
        <v/>
      </c>
      <c r="E10" s="2">
        <v>0</v>
      </c>
      <c r="F10" s="2">
        <v>0</v>
      </c>
      <c r="G10" s="2">
        <v>0</v>
      </c>
      <c r="H10" s="2">
        <v>0</v>
      </c>
      <c r="I10" s="2">
        <v>0</v>
      </c>
      <c r="J10" s="2">
        <v>0</v>
      </c>
      <c r="K10" s="2">
        <v>0</v>
      </c>
      <c r="L10" s="18"/>
      <c r="M10" s="18"/>
    </row>
    <row r="11" spans="1:13" s="15" customFormat="1" ht="15" x14ac:dyDescent="0.2">
      <c r="A11" s="185"/>
      <c r="B11" s="114"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85" t="str">
        <f>'5-Buget_cerere'!A11</f>
        <v>CAP. 2</v>
      </c>
      <c r="B12" s="554" t="str">
        <f>'5-Buget_cerere'!B11</f>
        <v>Cheltuieli pt asigurarea utilităţilor necesare obiectivului de investiții</v>
      </c>
      <c r="C12" s="555"/>
      <c r="D12" s="555"/>
      <c r="E12" s="555"/>
      <c r="F12" s="555"/>
      <c r="G12" s="555"/>
      <c r="H12" s="556"/>
      <c r="I12" s="14"/>
      <c r="J12" s="18"/>
      <c r="K12" s="14"/>
      <c r="L12" s="14"/>
      <c r="M12" s="14"/>
    </row>
    <row r="13" spans="1:13" s="15" customFormat="1" ht="25.5" customHeight="1" x14ac:dyDescent="0.2">
      <c r="A13" s="186" t="str">
        <f>'5-Buget_cerere'!A12</f>
        <v>2.1</v>
      </c>
      <c r="B13" s="16" t="str">
        <f>'5-Buget_cerere'!B12</f>
        <v>Cheltuieli pentru asigurarea utilităţilor necesare obiectivului de investiţii</v>
      </c>
      <c r="C13" s="17">
        <f>'5-Buget_cerere'!I12</f>
        <v>0</v>
      </c>
      <c r="D13" s="5" t="str">
        <f t="shared" ref="D13:D14" si="3">IF(E13+F13+G13+H13&lt;&gt;C13,"Eroare!","")</f>
        <v/>
      </c>
      <c r="E13" s="2">
        <v>0</v>
      </c>
      <c r="F13" s="2">
        <v>0</v>
      </c>
      <c r="G13" s="2">
        <v>0</v>
      </c>
      <c r="H13" s="2">
        <v>0</v>
      </c>
      <c r="I13" s="2">
        <v>0</v>
      </c>
      <c r="J13" s="18"/>
      <c r="K13" s="14"/>
      <c r="L13" s="14"/>
      <c r="M13" s="14"/>
    </row>
    <row r="14" spans="1:13" s="15" customFormat="1" ht="15" customHeight="1" x14ac:dyDescent="0.2">
      <c r="A14" s="185"/>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85" t="str">
        <f>'5-Buget_cerere'!A14</f>
        <v>CAP. 3</v>
      </c>
      <c r="B15" s="554" t="str">
        <f>'5-Buget_cerere'!B14</f>
        <v>Cheltuieli pentru proiectare și asistență tehnică</v>
      </c>
      <c r="C15" s="555"/>
      <c r="D15" s="555"/>
      <c r="E15" s="555"/>
      <c r="F15" s="555"/>
      <c r="G15" s="555"/>
      <c r="H15" s="556"/>
      <c r="I15" s="14"/>
      <c r="J15" s="18"/>
      <c r="K15" s="14"/>
      <c r="L15" s="14"/>
      <c r="M15" s="14"/>
    </row>
    <row r="16" spans="1:13" s="19" customFormat="1" ht="15" x14ac:dyDescent="0.2">
      <c r="A16" s="186" t="str">
        <f>'5-Buget_cerere'!A15</f>
        <v>3.1.</v>
      </c>
      <c r="B16" s="16" t="str">
        <f>'5-Buget_cerere'!B15</f>
        <v xml:space="preserve"> Studii de teren</v>
      </c>
      <c r="C16" s="17">
        <f>'5-Buget_cerere'!I15</f>
        <v>0</v>
      </c>
      <c r="D16" s="5" t="str">
        <f>IF(E16+F16+G16+H16+I16+J16+K16&lt;&gt;C16,"Eroare!","")</f>
        <v/>
      </c>
      <c r="E16" s="2">
        <v>0</v>
      </c>
      <c r="F16" s="2">
        <v>0</v>
      </c>
      <c r="G16" s="2">
        <v>0</v>
      </c>
      <c r="H16" s="2">
        <v>0</v>
      </c>
      <c r="I16" s="2">
        <v>0</v>
      </c>
      <c r="J16" s="2">
        <v>0</v>
      </c>
      <c r="K16" s="2">
        <v>0</v>
      </c>
      <c r="L16" s="18"/>
      <c r="M16" s="18"/>
    </row>
    <row r="17" spans="1:13" s="19" customFormat="1" ht="38.25" x14ac:dyDescent="0.2">
      <c r="A17" s="186"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2">
        <v>0</v>
      </c>
      <c r="F17" s="2">
        <v>0</v>
      </c>
      <c r="G17" s="2">
        <v>0</v>
      </c>
      <c r="H17" s="2">
        <v>0</v>
      </c>
      <c r="I17" s="2">
        <v>0</v>
      </c>
      <c r="J17" s="2">
        <v>0</v>
      </c>
      <c r="K17" s="2">
        <v>0</v>
      </c>
      <c r="L17" s="18"/>
      <c r="M17" s="18"/>
    </row>
    <row r="18" spans="1:13" s="19" customFormat="1" ht="17.25" customHeight="1" x14ac:dyDescent="0.2">
      <c r="A18" s="186" t="s">
        <v>541</v>
      </c>
      <c r="B18" s="16" t="str">
        <f>'5-Buget_cerere'!B17</f>
        <v>Expertizare tehnică</v>
      </c>
      <c r="C18" s="17">
        <f>'5-Buget_cerere'!I17</f>
        <v>0</v>
      </c>
      <c r="D18" s="5"/>
      <c r="E18" s="2">
        <v>0</v>
      </c>
      <c r="F18" s="2">
        <v>0</v>
      </c>
      <c r="G18" s="2">
        <v>0</v>
      </c>
      <c r="H18" s="2">
        <v>0</v>
      </c>
      <c r="I18" s="2">
        <v>0</v>
      </c>
      <c r="J18" s="2"/>
      <c r="K18" s="2"/>
      <c r="L18" s="18"/>
      <c r="M18" s="18"/>
    </row>
    <row r="19" spans="1:13" s="19" customFormat="1" ht="15" x14ac:dyDescent="0.2">
      <c r="A19" s="186" t="str">
        <f>'5-Buget_cerere'!A19</f>
        <v>3.5.</v>
      </c>
      <c r="B19" s="16" t="str">
        <f>'5-Buget_cerere'!B19</f>
        <v>Proiectare</v>
      </c>
      <c r="C19" s="17">
        <f>'5-Buget_cerere'!I19</f>
        <v>0</v>
      </c>
      <c r="D19" s="5" t="str">
        <f t="shared" si="6"/>
        <v/>
      </c>
      <c r="E19" s="2">
        <v>0</v>
      </c>
      <c r="F19" s="2">
        <v>0</v>
      </c>
      <c r="G19" s="2">
        <v>0</v>
      </c>
      <c r="H19" s="2">
        <v>0</v>
      </c>
      <c r="I19" s="2">
        <v>0</v>
      </c>
      <c r="J19" s="2">
        <v>0</v>
      </c>
      <c r="K19" s="2">
        <v>0</v>
      </c>
      <c r="L19" s="18"/>
      <c r="M19" s="18"/>
    </row>
    <row r="20" spans="1:13" s="19" customFormat="1" ht="15" x14ac:dyDescent="0.2">
      <c r="A20" s="186" t="s">
        <v>542</v>
      </c>
      <c r="B20" s="16" t="str">
        <f>'5-Buget_cerere'!B20</f>
        <v>Organizarea procedurilor de achiziţie</v>
      </c>
      <c r="C20" s="17">
        <f>'5-Buget_cerere'!I20</f>
        <v>0</v>
      </c>
      <c r="D20" s="5"/>
      <c r="E20" s="2">
        <v>0</v>
      </c>
      <c r="F20" s="2">
        <v>0</v>
      </c>
      <c r="G20" s="2">
        <v>0</v>
      </c>
      <c r="H20" s="2">
        <v>0</v>
      </c>
      <c r="I20" s="2">
        <v>0</v>
      </c>
      <c r="J20" s="2"/>
      <c r="K20" s="2"/>
      <c r="L20" s="18"/>
      <c r="M20" s="18"/>
    </row>
    <row r="21" spans="1:13" s="19" customFormat="1" ht="15" x14ac:dyDescent="0.2">
      <c r="A21" s="186" t="str">
        <f>'5-Buget_cerere'!A21</f>
        <v>3.7.</v>
      </c>
      <c r="B21" s="16" t="str">
        <f>'5-Buget_cerere'!B21</f>
        <v>Consultanţă</v>
      </c>
      <c r="C21" s="17">
        <f>'5-Buget_cerere'!I21</f>
        <v>0</v>
      </c>
      <c r="D21" s="5" t="str">
        <f t="shared" si="6"/>
        <v/>
      </c>
      <c r="E21" s="2">
        <v>0</v>
      </c>
      <c r="F21" s="2">
        <v>0</v>
      </c>
      <c r="G21" s="2">
        <v>0</v>
      </c>
      <c r="H21" s="2">
        <v>0</v>
      </c>
      <c r="I21" s="2">
        <v>0</v>
      </c>
      <c r="J21" s="2">
        <v>0</v>
      </c>
      <c r="K21" s="2">
        <v>0</v>
      </c>
      <c r="L21" s="18"/>
      <c r="M21" s="18"/>
    </row>
    <row r="22" spans="1:13" s="19" customFormat="1" ht="15" x14ac:dyDescent="0.2">
      <c r="A22" s="186" t="str">
        <f>'5-Buget_cerere'!A22</f>
        <v>3.8.</v>
      </c>
      <c r="B22" s="16" t="str">
        <f>'5-Buget_cerere'!B22</f>
        <v>Asistenţă tehnică</v>
      </c>
      <c r="C22" s="17">
        <f>'5-Buget_cerere'!I22</f>
        <v>0</v>
      </c>
      <c r="D22" s="5" t="str">
        <f t="shared" si="6"/>
        <v/>
      </c>
      <c r="E22" s="2">
        <v>0</v>
      </c>
      <c r="F22" s="2">
        <v>0</v>
      </c>
      <c r="G22" s="2">
        <v>0</v>
      </c>
      <c r="H22" s="2">
        <v>0</v>
      </c>
      <c r="I22" s="2">
        <v>0</v>
      </c>
      <c r="J22" s="2">
        <v>0</v>
      </c>
      <c r="K22" s="2">
        <v>0</v>
      </c>
      <c r="L22" s="18"/>
      <c r="M22" s="18"/>
    </row>
    <row r="23" spans="1:13" s="15" customFormat="1" ht="15" x14ac:dyDescent="0.2">
      <c r="A23" s="185"/>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85" t="str">
        <f>'5-Buget_cerere'!A24</f>
        <v>CAP. 4</v>
      </c>
      <c r="B24" s="554" t="str">
        <f>'5-Buget_cerere'!B24</f>
        <v>Cheltuieli pentru investiţia de bază</v>
      </c>
      <c r="C24" s="555"/>
      <c r="D24" s="555"/>
      <c r="E24" s="555"/>
      <c r="F24" s="555"/>
      <c r="G24" s="555"/>
      <c r="H24" s="556"/>
      <c r="I24" s="14"/>
      <c r="J24" s="18"/>
      <c r="K24" s="14"/>
      <c r="L24" s="14"/>
      <c r="M24" s="14"/>
    </row>
    <row r="25" spans="1:13" s="19" customFormat="1" ht="15" x14ac:dyDescent="0.2">
      <c r="A25" s="186" t="str">
        <f>'5-Buget_cerere'!A25</f>
        <v>4.1.</v>
      </c>
      <c r="B25" s="16" t="str">
        <f>'5-Buget_cerere'!B25</f>
        <v>Construcţii şi instalaţii din care</v>
      </c>
      <c r="C25" s="17">
        <f>'5-Buget_cerere'!I25</f>
        <v>0</v>
      </c>
      <c r="D25" s="5" t="str">
        <f t="shared" ref="D25:D29" si="9">IF(E25+F25+G25+H25+I25+J25+K25&lt;&gt;C25,"Eroare!","")</f>
        <v/>
      </c>
      <c r="E25" s="2">
        <v>0</v>
      </c>
      <c r="F25" s="2">
        <v>0</v>
      </c>
      <c r="G25" s="2">
        <v>0</v>
      </c>
      <c r="H25" s="2">
        <v>0</v>
      </c>
      <c r="I25" s="2">
        <v>0</v>
      </c>
      <c r="J25" s="2">
        <v>0</v>
      </c>
      <c r="K25" s="2">
        <v>0</v>
      </c>
      <c r="L25" s="18"/>
      <c r="M25" s="18"/>
    </row>
    <row r="26" spans="1:13" s="19" customFormat="1" ht="25.5" x14ac:dyDescent="0.2">
      <c r="A26" s="186" t="s">
        <v>160</v>
      </c>
      <c r="B26" s="16" t="str">
        <f>'5-Buget_cerere'!B26</f>
        <v>Montaj utilaje echipamente tehnologice şi funcţionale din care</v>
      </c>
      <c r="C26" s="17">
        <f>'5-Buget_cerere'!I26</f>
        <v>0</v>
      </c>
      <c r="D26" s="5"/>
      <c r="E26" s="2">
        <v>0</v>
      </c>
      <c r="F26" s="2">
        <v>0</v>
      </c>
      <c r="G26" s="2">
        <v>0</v>
      </c>
      <c r="H26" s="2">
        <v>0</v>
      </c>
      <c r="I26" s="2">
        <v>0</v>
      </c>
      <c r="J26" s="2"/>
      <c r="K26" s="2"/>
      <c r="L26" s="18"/>
      <c r="M26" s="18"/>
    </row>
    <row r="27" spans="1:13" s="19" customFormat="1" ht="38.25" x14ac:dyDescent="0.2">
      <c r="A27" s="186" t="s">
        <v>162</v>
      </c>
      <c r="B27" s="16" t="str">
        <f>'5-Buget_cerere'!B27</f>
        <v>Utilaje, echipamente tehnologice şi funcţionale care necesită montaj din care</v>
      </c>
      <c r="C27" s="17">
        <f>'5-Buget_cerere'!I27</f>
        <v>0</v>
      </c>
      <c r="D27" s="5"/>
      <c r="E27" s="2">
        <v>0</v>
      </c>
      <c r="F27" s="2">
        <v>0</v>
      </c>
      <c r="G27" s="2">
        <v>0</v>
      </c>
      <c r="H27" s="2">
        <v>0</v>
      </c>
      <c r="I27" s="2">
        <v>0</v>
      </c>
      <c r="J27" s="2"/>
      <c r="K27" s="2"/>
      <c r="L27" s="18"/>
      <c r="M27" s="18"/>
    </row>
    <row r="28" spans="1:13" s="19" customFormat="1" ht="27.75" customHeight="1" x14ac:dyDescent="0.2">
      <c r="A28" s="186" t="s">
        <v>472</v>
      </c>
      <c r="B28" s="16" t="str">
        <f>'5-Buget_cerere'!B28</f>
        <v>Utilaje fără montaj şi echipamente de transport din care</v>
      </c>
      <c r="C28" s="17">
        <f>'5-Buget_cerere'!I28</f>
        <v>0</v>
      </c>
      <c r="D28" s="5"/>
      <c r="E28" s="2">
        <v>0</v>
      </c>
      <c r="F28" s="2">
        <v>0</v>
      </c>
      <c r="G28" s="2">
        <v>0</v>
      </c>
      <c r="H28" s="2">
        <v>0</v>
      </c>
      <c r="I28" s="2">
        <v>0</v>
      </c>
      <c r="J28" s="2"/>
      <c r="K28" s="2"/>
      <c r="L28" s="18"/>
      <c r="M28" s="18"/>
    </row>
    <row r="29" spans="1:13" s="19" customFormat="1" ht="15" x14ac:dyDescent="0.2">
      <c r="A29" s="186" t="str">
        <f>'5-Buget_cerere'!A29</f>
        <v>4.5.</v>
      </c>
      <c r="B29" s="16" t="str">
        <f>'5-Buget_cerere'!B29</f>
        <v>Dotări din care</v>
      </c>
      <c r="C29" s="17">
        <f>'5-Buget_cerere'!I29</f>
        <v>0</v>
      </c>
      <c r="D29" s="5" t="str">
        <f t="shared" si="9"/>
        <v/>
      </c>
      <c r="E29" s="2">
        <v>0</v>
      </c>
      <c r="F29" s="2">
        <v>0</v>
      </c>
      <c r="G29" s="2">
        <v>0</v>
      </c>
      <c r="H29" s="2">
        <v>0</v>
      </c>
      <c r="I29" s="2">
        <v>0</v>
      </c>
      <c r="J29" s="2">
        <v>0</v>
      </c>
      <c r="K29" s="2">
        <v>0</v>
      </c>
      <c r="L29" s="18"/>
      <c r="M29" s="18"/>
    </row>
    <row r="30" spans="1:13" s="19" customFormat="1" ht="15" x14ac:dyDescent="0.2">
      <c r="A30" s="186" t="str">
        <f>'5-Buget_cerere'!A30</f>
        <v>4.6.</v>
      </c>
      <c r="B30" s="16" t="str">
        <f>'5-Buget_cerere'!B30</f>
        <v>Active necorporale din care</v>
      </c>
      <c r="C30" s="17">
        <f>'5-Buget_cerere'!I30</f>
        <v>0</v>
      </c>
      <c r="D30" s="5" t="str">
        <f>IF(E30+F30+G30+H30+I30+J30+K30&lt;&gt;C30,"Eroare!","")</f>
        <v/>
      </c>
      <c r="E30" s="2">
        <v>0</v>
      </c>
      <c r="F30" s="2">
        <v>0</v>
      </c>
      <c r="G30" s="2">
        <v>0</v>
      </c>
      <c r="H30" s="2">
        <v>0</v>
      </c>
      <c r="I30" s="2">
        <v>0</v>
      </c>
      <c r="J30" s="2">
        <v>0</v>
      </c>
      <c r="K30" s="2">
        <v>0</v>
      </c>
      <c r="L30" s="18"/>
      <c r="M30" s="18"/>
    </row>
    <row r="31" spans="1:13" s="15" customFormat="1" ht="15" x14ac:dyDescent="0.2">
      <c r="A31" s="185"/>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85" t="str">
        <f>'5-Buget_cerere'!A34</f>
        <v>CAP. 5</v>
      </c>
      <c r="B32" s="554" t="str">
        <f>'5-Buget_cerere'!B34</f>
        <v>Alte cheltuieli</v>
      </c>
      <c r="C32" s="555"/>
      <c r="D32" s="555"/>
      <c r="E32" s="555"/>
      <c r="F32" s="555"/>
      <c r="G32" s="555"/>
      <c r="H32" s="556"/>
      <c r="I32" s="14"/>
      <c r="J32" s="18"/>
      <c r="K32" s="14"/>
      <c r="L32" s="14"/>
      <c r="M32" s="14"/>
    </row>
    <row r="33" spans="1:13" s="19" customFormat="1" ht="15" x14ac:dyDescent="0.2">
      <c r="A33" s="186" t="str">
        <f>'5-Buget_cerere'!A35</f>
        <v>5.1.</v>
      </c>
      <c r="B33" s="16" t="str">
        <f>'5-Buget_cerere'!B35</f>
        <v>Organizare de şantier</v>
      </c>
      <c r="C33" s="17">
        <f>'5-Buget_cerere'!I35</f>
        <v>0</v>
      </c>
      <c r="D33" s="5" t="str">
        <f t="shared" ref="D33:D37" si="11">IF(E33+F33+G33+H33+I33+J33+K33&lt;&gt;C33,"Eroare!","")</f>
        <v/>
      </c>
      <c r="E33" s="2">
        <v>0</v>
      </c>
      <c r="F33" s="2">
        <v>0</v>
      </c>
      <c r="G33" s="2">
        <v>0</v>
      </c>
      <c r="H33" s="2">
        <v>0</v>
      </c>
      <c r="I33" s="2">
        <v>0</v>
      </c>
      <c r="J33" s="2">
        <v>0</v>
      </c>
      <c r="K33" s="2">
        <v>0</v>
      </c>
      <c r="L33" s="18"/>
      <c r="M33" s="18"/>
    </row>
    <row r="34" spans="1:13" s="15" customFormat="1" ht="15" x14ac:dyDescent="0.2">
      <c r="A34" s="186" t="str">
        <f>'5-Buget_cerere'!A36</f>
        <v>5.2.</v>
      </c>
      <c r="B34" s="16" t="str">
        <f>'5-Buget_cerere'!B36</f>
        <v>Comisioane, cote, taxe, costul creditului</v>
      </c>
      <c r="C34" s="17">
        <f>'5-Buget_cerere'!I36</f>
        <v>0</v>
      </c>
      <c r="D34" s="5" t="str">
        <f t="shared" si="11"/>
        <v/>
      </c>
      <c r="E34" s="2">
        <v>0</v>
      </c>
      <c r="F34" s="2">
        <v>0</v>
      </c>
      <c r="G34" s="2">
        <v>0</v>
      </c>
      <c r="H34" s="2">
        <v>0</v>
      </c>
      <c r="I34" s="2">
        <v>0</v>
      </c>
      <c r="J34" s="2">
        <v>0</v>
      </c>
      <c r="K34" s="2">
        <v>0</v>
      </c>
      <c r="L34" s="14"/>
      <c r="M34" s="14"/>
    </row>
    <row r="35" spans="1:13" s="15" customFormat="1" ht="15" x14ac:dyDescent="0.2">
      <c r="A35" s="186" t="str">
        <f>'5-Buget_cerere'!A37</f>
        <v>5.3.</v>
      </c>
      <c r="B35" s="16" t="str">
        <f>'5-Buget_cerere'!B37</f>
        <v>Cheltuieli diverse şi neprevăzute</v>
      </c>
      <c r="C35" s="17">
        <f>'5-Buget_cerere'!I37</f>
        <v>0</v>
      </c>
      <c r="D35" s="5" t="str">
        <f>IF(E35+F35+G35+H35+I35+J36+K36&lt;&gt;C35,"Eroare!","")</f>
        <v/>
      </c>
      <c r="E35" s="2">
        <v>0</v>
      </c>
      <c r="F35" s="2">
        <v>0</v>
      </c>
      <c r="G35" s="2">
        <v>0</v>
      </c>
      <c r="H35" s="2">
        <v>0</v>
      </c>
      <c r="I35" s="2">
        <v>0</v>
      </c>
      <c r="J35" s="2"/>
      <c r="K35" s="2"/>
      <c r="L35" s="14"/>
      <c r="M35" s="14"/>
    </row>
    <row r="36" spans="1:13" s="15" customFormat="1" ht="25.5" x14ac:dyDescent="0.2">
      <c r="A36" s="415" t="s">
        <v>504</v>
      </c>
      <c r="B36" s="16" t="str">
        <f>'5-Buget_cerere'!B38</f>
        <v>Cheltuieli pentru informare şi publicitate</v>
      </c>
      <c r="C36" s="17">
        <f>'5-Buget_cerere'!I38</f>
        <v>0</v>
      </c>
      <c r="D36" s="414"/>
      <c r="E36" s="2">
        <v>0</v>
      </c>
      <c r="F36" s="2">
        <v>0</v>
      </c>
      <c r="G36" s="2">
        <v>0</v>
      </c>
      <c r="H36" s="2">
        <v>0</v>
      </c>
      <c r="I36" s="2">
        <v>0</v>
      </c>
      <c r="J36" s="2">
        <v>0</v>
      </c>
      <c r="K36" s="2">
        <v>0</v>
      </c>
      <c r="L36" s="14"/>
      <c r="M36" s="14"/>
    </row>
    <row r="37" spans="1:13" s="15" customFormat="1" ht="15" x14ac:dyDescent="0.2">
      <c r="A37" s="185"/>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85" t="str">
        <f>'5-Buget_cerere'!A40</f>
        <v>CAP. 6</v>
      </c>
      <c r="B38" s="554" t="str">
        <f>'5-Buget_cerere'!B40</f>
        <v xml:space="preserve">Pregătirea personalului de exploatare     </v>
      </c>
      <c r="C38" s="555"/>
      <c r="D38" s="555"/>
      <c r="E38" s="555"/>
      <c r="F38" s="555"/>
      <c r="G38" s="555"/>
      <c r="H38" s="556"/>
      <c r="I38" s="14"/>
      <c r="J38" s="18"/>
      <c r="K38" s="14"/>
      <c r="L38" s="14"/>
      <c r="M38" s="14"/>
    </row>
    <row r="39" spans="1:13" s="15" customFormat="1" ht="15" x14ac:dyDescent="0.2">
      <c r="A39" s="186" t="str">
        <f>'5-Buget_cerere'!A41</f>
        <v>6.1.</v>
      </c>
      <c r="B39" s="16" t="str">
        <f>'5-Buget_cerere'!B41</f>
        <v xml:space="preserve">Probe tehnologice şi teste                </v>
      </c>
      <c r="C39" s="17">
        <f>'5-Buget_cerere'!I41</f>
        <v>0</v>
      </c>
      <c r="D39" s="5" t="str">
        <f t="shared" ref="D39:D42" si="13">IF(E39+F39+G39+H39+I39+J39+K39&lt;&gt;C39,"Eroare!","")</f>
        <v/>
      </c>
      <c r="E39" s="2">
        <v>0</v>
      </c>
      <c r="F39" s="2">
        <v>0</v>
      </c>
      <c r="G39" s="2">
        <v>0</v>
      </c>
      <c r="H39" s="2">
        <v>0</v>
      </c>
      <c r="I39" s="2">
        <v>0</v>
      </c>
      <c r="J39" s="2">
        <v>0</v>
      </c>
      <c r="K39" s="2">
        <v>0</v>
      </c>
      <c r="L39" s="14"/>
      <c r="M39" s="14"/>
    </row>
    <row r="40" spans="1:13" s="15" customFormat="1" ht="15" hidden="1" x14ac:dyDescent="0.2">
      <c r="A40" s="186"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86"/>
      <c r="B41" s="16"/>
      <c r="C41" s="17"/>
      <c r="D41" s="5" t="str">
        <f t="shared" si="13"/>
        <v/>
      </c>
      <c r="E41" s="2"/>
      <c r="F41" s="2"/>
      <c r="G41" s="2"/>
      <c r="H41" s="2"/>
      <c r="I41" s="2"/>
      <c r="J41" s="2"/>
      <c r="K41" s="2"/>
      <c r="L41" s="14"/>
      <c r="M41" s="14"/>
    </row>
    <row r="42" spans="1:13" s="15" customFormat="1" ht="15" x14ac:dyDescent="0.2">
      <c r="A42" s="185"/>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75" customHeight="1" x14ac:dyDescent="0.2">
      <c r="A43" s="185" t="str">
        <f>'5-Buget_cerere'!A43</f>
        <v>CAP. 7</v>
      </c>
      <c r="B43" s="565" t="str">
        <f>'5-Buget_cerere'!B43</f>
        <v>Sprijin pentru creșterea capacităţii administrative a autorităților și instituţiilor publice</v>
      </c>
      <c r="C43" s="566"/>
      <c r="D43" s="566"/>
      <c r="E43" s="566"/>
      <c r="F43" s="566"/>
      <c r="G43" s="566"/>
      <c r="H43" s="567"/>
      <c r="I43" s="14"/>
      <c r="J43" s="18"/>
      <c r="K43" s="14"/>
      <c r="L43" s="14"/>
      <c r="M43" s="14"/>
    </row>
    <row r="44" spans="1:13" s="15" customFormat="1" ht="15" x14ac:dyDescent="0.2">
      <c r="A44" s="186" t="str">
        <f>'5-Buget_cerere'!A44</f>
        <v>7.1.</v>
      </c>
      <c r="B44" s="147" t="str">
        <f>'5-Buget_cerere'!B44</f>
        <v>Cheltuieli de consultanță și expertiză în elaborarea P.M.U.D</v>
      </c>
      <c r="C44" s="17">
        <f>'5-Buget_cerere'!I44</f>
        <v>0</v>
      </c>
      <c r="D44" s="5" t="str">
        <f>IF(E44+F44+G44+H44+I44+J44+K44&lt;&gt;C44,"Eroare!","")</f>
        <v/>
      </c>
      <c r="E44" s="2">
        <v>0</v>
      </c>
      <c r="F44" s="2">
        <v>0</v>
      </c>
      <c r="G44" s="2">
        <v>0</v>
      </c>
      <c r="H44" s="2">
        <v>0</v>
      </c>
      <c r="I44" s="2">
        <v>0</v>
      </c>
      <c r="J44" s="2">
        <v>0</v>
      </c>
      <c r="K44" s="2">
        <v>0</v>
      </c>
      <c r="L44" s="14"/>
      <c r="M44" s="14"/>
    </row>
    <row r="45" spans="1:13" s="15" customFormat="1" ht="63.75" x14ac:dyDescent="0.2">
      <c r="A45" s="186" t="s">
        <v>517</v>
      </c>
      <c r="B45" s="416" t="str">
        <f>'5-Buget_cerere'!B45</f>
        <v>Cheltuieli de consultanță și expertiză pentru delegarea gestiunii  serviciului de transport public de călători , conform prevederilor Regulamentului (CE) nr. 1370/2007</v>
      </c>
      <c r="C45" s="17">
        <f>'5-Buget_cerere'!I45</f>
        <v>0</v>
      </c>
      <c r="D45" s="5"/>
      <c r="E45" s="2">
        <v>0</v>
      </c>
      <c r="F45" s="2">
        <v>0</v>
      </c>
      <c r="G45" s="2">
        <v>0</v>
      </c>
      <c r="H45" s="2">
        <v>0</v>
      </c>
      <c r="I45" s="2">
        <v>0</v>
      </c>
      <c r="J45" s="2"/>
      <c r="K45" s="2"/>
      <c r="L45" s="14"/>
      <c r="M45" s="14"/>
    </row>
    <row r="46" spans="1:13" s="15" customFormat="1" ht="15" x14ac:dyDescent="0.2">
      <c r="A46" s="185"/>
      <c r="B46" s="86" t="str">
        <f>'5-Buget_cerere'!B46</f>
        <v>TOTAL CAPITOL 7</v>
      </c>
      <c r="C46" s="17">
        <f>'5-Buget_cerere'!I46</f>
        <v>0</v>
      </c>
      <c r="D46" s="5" t="str">
        <f t="shared" ref="D46:D54" si="16">IF(E46+F46+G46+H46+I46+J46+K46&lt;&gt;C46,"Eroare!","")</f>
        <v/>
      </c>
      <c r="E46" s="21">
        <f>SUM(E44:E45)</f>
        <v>0</v>
      </c>
      <c r="F46" s="21">
        <f>SUM(F44:F45)</f>
        <v>0</v>
      </c>
      <c r="G46" s="21">
        <f>SUM(G44:G45)</f>
        <v>0</v>
      </c>
      <c r="H46" s="21">
        <f>SUM(H44:H45)</f>
        <v>0</v>
      </c>
      <c r="I46" s="21">
        <f>SUM(I44:I45)</f>
        <v>0</v>
      </c>
      <c r="J46" s="21">
        <f t="shared" ref="J46:K46" si="17">SUM(J44)</f>
        <v>0</v>
      </c>
      <c r="K46" s="21">
        <f t="shared" si="17"/>
        <v>0</v>
      </c>
      <c r="L46" s="14"/>
      <c r="M46" s="14"/>
    </row>
    <row r="47" spans="1:13" s="15" customFormat="1" ht="15" hidden="1" x14ac:dyDescent="0.2">
      <c r="A47" s="185" t="e">
        <f>'5-Buget_cerere'!#REF!</f>
        <v>#REF!</v>
      </c>
      <c r="B47" s="13" t="e">
        <f>'5-Buget_cerere'!#REF!</f>
        <v>#REF!</v>
      </c>
      <c r="C47" s="17" t="e">
        <f>'5-Buget_cerere'!#REF!</f>
        <v>#REF!</v>
      </c>
      <c r="D47" s="5" t="e">
        <f t="shared" si="16"/>
        <v>#REF!</v>
      </c>
      <c r="E47" s="2">
        <v>0</v>
      </c>
      <c r="F47" s="2">
        <v>0</v>
      </c>
      <c r="G47" s="2">
        <v>0</v>
      </c>
      <c r="H47" s="2">
        <v>0</v>
      </c>
      <c r="I47" s="2">
        <v>0</v>
      </c>
      <c r="J47" s="2">
        <v>0</v>
      </c>
      <c r="K47" s="2">
        <v>0</v>
      </c>
      <c r="L47" s="14"/>
      <c r="M47" s="14"/>
    </row>
    <row r="48" spans="1:13" s="15" customFormat="1" ht="15" hidden="1" x14ac:dyDescent="0.2">
      <c r="A48" s="185" t="e">
        <f>'5-Buget_cerere'!#REF!</f>
        <v>#REF!</v>
      </c>
      <c r="B48" s="13" t="e">
        <f>'5-Buget_cerere'!#REF!</f>
        <v>#REF!</v>
      </c>
      <c r="C48" s="17" t="e">
        <f>'5-Buget_cerere'!#REF!</f>
        <v>#REF!</v>
      </c>
      <c r="D48" s="5" t="e">
        <f t="shared" si="16"/>
        <v>#REF!</v>
      </c>
      <c r="E48" s="2">
        <v>0</v>
      </c>
      <c r="F48" s="2">
        <v>0</v>
      </c>
      <c r="G48" s="2">
        <v>0</v>
      </c>
      <c r="H48" s="2">
        <v>0</v>
      </c>
      <c r="I48" s="2">
        <v>0</v>
      </c>
      <c r="J48" s="2">
        <v>0</v>
      </c>
      <c r="K48" s="2">
        <v>0</v>
      </c>
      <c r="L48" s="14"/>
      <c r="M48" s="14"/>
    </row>
    <row r="49" spans="1:13" s="15" customFormat="1" ht="15" hidden="1" x14ac:dyDescent="0.2">
      <c r="A49" s="185" t="e">
        <f>'5-Buget_cerere'!#REF!</f>
        <v>#REF!</v>
      </c>
      <c r="B49" s="13" t="e">
        <f>'5-Buget_cerere'!#REF!</f>
        <v>#REF!</v>
      </c>
      <c r="C49" s="17" t="e">
        <f>'5-Buget_cerere'!#REF!</f>
        <v>#REF!</v>
      </c>
      <c r="D49" s="5" t="e">
        <f t="shared" si="16"/>
        <v>#REF!</v>
      </c>
      <c r="E49" s="2">
        <v>0</v>
      </c>
      <c r="F49" s="2">
        <v>0</v>
      </c>
      <c r="G49" s="2">
        <v>0</v>
      </c>
      <c r="H49" s="2">
        <v>0</v>
      </c>
      <c r="I49" s="2">
        <v>0</v>
      </c>
      <c r="J49" s="2">
        <v>0</v>
      </c>
      <c r="K49" s="2">
        <v>0</v>
      </c>
      <c r="L49" s="14"/>
      <c r="M49" s="14"/>
    </row>
    <row r="50" spans="1:13" s="15" customFormat="1" ht="15" hidden="1" x14ac:dyDescent="0.2">
      <c r="A50" s="185" t="e">
        <f>'5-Buget_cerere'!#REF!</f>
        <v>#REF!</v>
      </c>
      <c r="B50" s="13" t="e">
        <f>'5-Buget_cerere'!#REF!</f>
        <v>#REF!</v>
      </c>
      <c r="C50" s="17" t="e">
        <f>'5-Buget_cerere'!#REF!</f>
        <v>#REF!</v>
      </c>
      <c r="D50" s="5" t="e">
        <f t="shared" si="16"/>
        <v>#REF!</v>
      </c>
      <c r="E50" s="2">
        <v>0</v>
      </c>
      <c r="F50" s="2">
        <v>0</v>
      </c>
      <c r="G50" s="2">
        <v>0</v>
      </c>
      <c r="H50" s="2">
        <v>0</v>
      </c>
      <c r="I50" s="2">
        <v>0</v>
      </c>
      <c r="J50" s="2">
        <v>0</v>
      </c>
      <c r="K50" s="2">
        <v>0</v>
      </c>
      <c r="L50" s="14"/>
      <c r="M50" s="14"/>
    </row>
    <row r="51" spans="1:13" s="15" customFormat="1" ht="15" hidden="1" x14ac:dyDescent="0.2">
      <c r="A51" s="185" t="e">
        <f>'5-Buget_cerere'!#REF!</f>
        <v>#REF!</v>
      </c>
      <c r="B51" s="13" t="e">
        <f>'5-Buget_cerere'!#REF!</f>
        <v>#REF!</v>
      </c>
      <c r="C51" s="17" t="e">
        <f>'5-Buget_cerere'!#REF!</f>
        <v>#REF!</v>
      </c>
      <c r="D51" s="5" t="e">
        <f t="shared" si="16"/>
        <v>#REF!</v>
      </c>
      <c r="E51" s="2"/>
      <c r="F51" s="2"/>
      <c r="G51" s="2"/>
      <c r="H51" s="2"/>
      <c r="I51" s="2"/>
      <c r="J51" s="2"/>
      <c r="K51" s="2"/>
      <c r="L51" s="14"/>
      <c r="M51" s="14"/>
    </row>
    <row r="52" spans="1:13" s="15" customFormat="1" ht="15" hidden="1" x14ac:dyDescent="0.2">
      <c r="A52" s="185" t="e">
        <f>'5-Buget_cerere'!#REF!</f>
        <v>#REF!</v>
      </c>
      <c r="B52" s="13" t="e">
        <f>'5-Buget_cerere'!#REF!</f>
        <v>#REF!</v>
      </c>
      <c r="C52" s="17" t="e">
        <f>'5-Buget_cerere'!#REF!</f>
        <v>#REF!</v>
      </c>
      <c r="D52" s="5" t="e">
        <f t="shared" si="16"/>
        <v>#REF!</v>
      </c>
      <c r="E52" s="2"/>
      <c r="F52" s="2"/>
      <c r="G52" s="2"/>
      <c r="H52" s="2"/>
      <c r="I52" s="2"/>
      <c r="J52" s="2"/>
      <c r="K52" s="2"/>
      <c r="L52" s="14"/>
      <c r="M52" s="14"/>
    </row>
    <row r="53" spans="1:13" s="15" customFormat="1" ht="15" hidden="1" x14ac:dyDescent="0.2">
      <c r="A53" s="185" t="e">
        <f>'5-Buget_cerere'!#REF!</f>
        <v>#REF!</v>
      </c>
      <c r="B53" s="13" t="e">
        <f>'5-Buget_cerere'!#REF!</f>
        <v>#REF!</v>
      </c>
      <c r="C53" s="17">
        <f>'5-Buget_cerere'!I46</f>
        <v>0</v>
      </c>
      <c r="D53" s="5" t="str">
        <f t="shared" si="16"/>
        <v/>
      </c>
      <c r="E53" s="2"/>
      <c r="F53" s="2"/>
      <c r="G53" s="2"/>
      <c r="H53" s="2"/>
      <c r="I53" s="2"/>
      <c r="J53" s="2"/>
      <c r="K53" s="2"/>
      <c r="L53" s="14"/>
      <c r="M53" s="14"/>
    </row>
    <row r="54" spans="1:13" s="23" customFormat="1" ht="16.5" x14ac:dyDescent="0.2">
      <c r="A54" s="187"/>
      <c r="B54" s="22" t="str">
        <f>'5-Buget_cerere'!B48</f>
        <v>TOTAL GENERAL</v>
      </c>
      <c r="C54" s="17">
        <f>'5-Buget_cerere'!I48</f>
        <v>0</v>
      </c>
      <c r="D54" s="5" t="str">
        <f t="shared" si="16"/>
        <v/>
      </c>
      <c r="E54" s="21">
        <f>E46+E42+E37+E31+E23+E11+E14</f>
        <v>0</v>
      </c>
      <c r="F54" s="21">
        <f>F46+F42+F37+F31+F23+F11+F14</f>
        <v>0</v>
      </c>
      <c r="G54" s="21">
        <f>G46+G42+G37+G31+G23+G11+G14</f>
        <v>0</v>
      </c>
      <c r="H54" s="21">
        <f>H46+H42+H37+H31+H23+H11+H14</f>
        <v>0</v>
      </c>
      <c r="I54" s="21">
        <f>I46+I42+I37+I31+I23+I11+I14</f>
        <v>0</v>
      </c>
      <c r="J54" s="21">
        <f t="shared" ref="J54:K54" si="18">J46+J42+J37+J31+J23+J11</f>
        <v>0</v>
      </c>
      <c r="K54" s="21">
        <f t="shared" si="18"/>
        <v>0</v>
      </c>
      <c r="L54" s="14"/>
      <c r="M54" s="14"/>
    </row>
    <row r="55" spans="1:13" s="27" customFormat="1" x14ac:dyDescent="0.2">
      <c r="A55" s="24"/>
      <c r="B55" s="25"/>
      <c r="C55" s="26"/>
      <c r="D55" s="8"/>
      <c r="E55" s="9"/>
      <c r="F55" s="9"/>
      <c r="G55" s="9"/>
      <c r="H55" s="9"/>
      <c r="I55" s="18"/>
      <c r="J55" s="18"/>
      <c r="K55" s="18"/>
      <c r="L55" s="18"/>
      <c r="M55" s="18"/>
    </row>
    <row r="56" spans="1:13" s="27" customFormat="1" x14ac:dyDescent="0.2">
      <c r="A56" s="24"/>
      <c r="B56" s="28"/>
      <c r="C56" s="26"/>
      <c r="D56" s="8"/>
      <c r="E56" s="9"/>
      <c r="F56" s="9"/>
      <c r="G56" s="9"/>
      <c r="H56" s="9"/>
      <c r="I56" s="18"/>
      <c r="J56" s="18"/>
      <c r="K56" s="18"/>
      <c r="L56" s="18"/>
      <c r="M56" s="18"/>
    </row>
    <row r="57" spans="1:13" s="29" customFormat="1" x14ac:dyDescent="0.2">
      <c r="A57" s="560" t="s">
        <v>59</v>
      </c>
      <c r="B57" s="560"/>
      <c r="C57" s="552" t="s">
        <v>50</v>
      </c>
      <c r="D57" s="553" t="s">
        <v>51</v>
      </c>
      <c r="E57" s="561" t="s">
        <v>31</v>
      </c>
      <c r="F57" s="562"/>
      <c r="G57" s="562"/>
      <c r="H57" s="562"/>
      <c r="I57" s="562"/>
      <c r="J57" s="562"/>
      <c r="K57" s="562"/>
      <c r="L57" s="1"/>
      <c r="M57" s="1"/>
    </row>
    <row r="58" spans="1:13" s="30" customFormat="1" x14ac:dyDescent="0.2">
      <c r="A58" s="560"/>
      <c r="B58" s="560"/>
      <c r="C58" s="552"/>
      <c r="D58" s="553"/>
      <c r="E58" s="10" t="s">
        <v>27</v>
      </c>
      <c r="F58" s="10" t="s">
        <v>28</v>
      </c>
      <c r="G58" s="10" t="s">
        <v>29</v>
      </c>
      <c r="H58" s="10" t="s">
        <v>30</v>
      </c>
      <c r="I58" s="10" t="s">
        <v>64</v>
      </c>
      <c r="J58" s="10" t="s">
        <v>65</v>
      </c>
      <c r="K58" s="10" t="s">
        <v>66</v>
      </c>
      <c r="L58" s="11"/>
      <c r="M58" s="11"/>
    </row>
    <row r="59" spans="1:13" s="32" customFormat="1" x14ac:dyDescent="0.2">
      <c r="A59" s="541" t="s">
        <v>68</v>
      </c>
      <c r="B59" s="541"/>
      <c r="C59" s="17">
        <f>'5-Buget_cerere'!C52</f>
        <v>0</v>
      </c>
      <c r="D59" s="5" t="str">
        <f>IF(E59+F59+G59+H59+I59+J59+K59&lt;&gt;C59,"Eroare!","")</f>
        <v/>
      </c>
      <c r="E59" s="3">
        <f>E54</f>
        <v>0</v>
      </c>
      <c r="F59" s="3">
        <f t="shared" ref="F59:H59" si="19">F54</f>
        <v>0</v>
      </c>
      <c r="G59" s="3">
        <f t="shared" si="19"/>
        <v>0</v>
      </c>
      <c r="H59" s="3">
        <f t="shared" si="19"/>
        <v>0</v>
      </c>
      <c r="I59" s="3">
        <f t="shared" ref="I59:K59" si="20">I54</f>
        <v>0</v>
      </c>
      <c r="J59" s="3">
        <f t="shared" si="20"/>
        <v>0</v>
      </c>
      <c r="K59" s="3">
        <f t="shared" si="20"/>
        <v>0</v>
      </c>
      <c r="L59" s="31"/>
      <c r="M59" s="31"/>
    </row>
    <row r="60" spans="1:13" s="32" customFormat="1" x14ac:dyDescent="0.2">
      <c r="A60" s="543" t="s">
        <v>70</v>
      </c>
      <c r="B60" s="544"/>
      <c r="C60" s="41">
        <f>'5-Buget_cerere'!G48</f>
        <v>0</v>
      </c>
      <c r="D60" s="5" t="str">
        <f t="shared" ref="D60:D64" si="21">IF(E60+F60+G60+H60+I60+J60+K60&lt;&gt;C60,"Eroare!","")</f>
        <v/>
      </c>
      <c r="E60" s="42">
        <v>0</v>
      </c>
      <c r="F60" s="42">
        <v>0</v>
      </c>
      <c r="G60" s="42">
        <v>0</v>
      </c>
      <c r="H60" s="42">
        <v>0</v>
      </c>
      <c r="I60" s="42">
        <v>0</v>
      </c>
      <c r="J60" s="42">
        <v>0</v>
      </c>
      <c r="K60" s="42">
        <v>0</v>
      </c>
      <c r="L60" s="31"/>
      <c r="M60" s="31"/>
    </row>
    <row r="61" spans="1:13" s="32" customFormat="1" x14ac:dyDescent="0.2">
      <c r="A61" s="541" t="s">
        <v>52</v>
      </c>
      <c r="B61" s="541"/>
      <c r="C61" s="17">
        <f>'5-Buget_cerere'!C55</f>
        <v>0</v>
      </c>
      <c r="D61" s="5" t="str">
        <f t="shared" si="21"/>
        <v/>
      </c>
      <c r="E61" s="3">
        <f>SUM(E62:E63)</f>
        <v>0</v>
      </c>
      <c r="F61" s="3">
        <f t="shared" ref="F61:H61" si="22">SUM(F62:F63)</f>
        <v>0</v>
      </c>
      <c r="G61" s="3">
        <f t="shared" si="22"/>
        <v>0</v>
      </c>
      <c r="H61" s="3">
        <f t="shared" si="22"/>
        <v>0</v>
      </c>
      <c r="I61" s="3">
        <f t="shared" ref="I61:K61" si="23">SUM(I62:I63)</f>
        <v>0</v>
      </c>
      <c r="J61" s="3">
        <f t="shared" si="23"/>
        <v>0</v>
      </c>
      <c r="K61" s="3">
        <f t="shared" si="23"/>
        <v>0</v>
      </c>
      <c r="L61" s="31"/>
      <c r="M61" s="31"/>
    </row>
    <row r="62" spans="1:13" s="30" customFormat="1" x14ac:dyDescent="0.2">
      <c r="A62" s="542" t="s">
        <v>60</v>
      </c>
      <c r="B62" s="542"/>
      <c r="C62" s="17"/>
      <c r="D62" s="5"/>
      <c r="E62" s="2">
        <v>0</v>
      </c>
      <c r="F62" s="2">
        <v>0</v>
      </c>
      <c r="G62" s="2">
        <v>0</v>
      </c>
      <c r="H62" s="2">
        <v>0</v>
      </c>
      <c r="I62" s="2">
        <v>0</v>
      </c>
      <c r="J62" s="2">
        <v>0</v>
      </c>
      <c r="K62" s="2">
        <v>0</v>
      </c>
      <c r="L62" s="11"/>
      <c r="M62" s="11"/>
    </row>
    <row r="63" spans="1:13" s="30" customFormat="1" x14ac:dyDescent="0.2">
      <c r="A63" s="542" t="s">
        <v>61</v>
      </c>
      <c r="B63" s="542"/>
      <c r="C63" s="17"/>
      <c r="D63" s="5"/>
      <c r="E63" s="2">
        <v>0</v>
      </c>
      <c r="F63" s="2">
        <v>0</v>
      </c>
      <c r="G63" s="2">
        <v>0</v>
      </c>
      <c r="H63" s="2">
        <v>0</v>
      </c>
      <c r="I63" s="2">
        <v>0</v>
      </c>
      <c r="J63" s="2">
        <v>0</v>
      </c>
      <c r="K63" s="2">
        <v>0</v>
      </c>
      <c r="L63" s="11"/>
      <c r="M63" s="11"/>
    </row>
    <row r="64" spans="1:13" s="32" customFormat="1" x14ac:dyDescent="0.2">
      <c r="A64" s="541" t="str">
        <f>'5-Buget_cerere'!B58</f>
        <v>ASISTENŢĂ FINANCIARĂ NERAMBURSABILĂ SOLICITATĂ</v>
      </c>
      <c r="B64" s="541"/>
      <c r="C64" s="17">
        <f>'5-Buget_cerere'!C58</f>
        <v>0</v>
      </c>
      <c r="D64" s="5" t="str">
        <f t="shared" si="21"/>
        <v/>
      </c>
      <c r="E64" s="2">
        <v>0</v>
      </c>
      <c r="F64" s="2">
        <v>0</v>
      </c>
      <c r="G64" s="2">
        <v>0</v>
      </c>
      <c r="H64" s="2">
        <v>0</v>
      </c>
      <c r="I64" s="2">
        <v>0</v>
      </c>
      <c r="J64" s="2">
        <v>0</v>
      </c>
      <c r="K64" s="2">
        <v>0</v>
      </c>
      <c r="L64" s="31"/>
      <c r="M64" s="31"/>
    </row>
    <row r="65" spans="1:13" s="35" customFormat="1" ht="15" x14ac:dyDescent="0.2">
      <c r="A65" s="33"/>
      <c r="B65" s="34"/>
      <c r="C65" s="26"/>
      <c r="D65" s="8"/>
      <c r="E65" s="9"/>
      <c r="F65" s="9"/>
      <c r="G65" s="9"/>
      <c r="H65" s="9"/>
      <c r="I65" s="31"/>
      <c r="J65" s="18"/>
      <c r="K65" s="31"/>
      <c r="L65" s="31"/>
      <c r="M65" s="31"/>
    </row>
    <row r="66" spans="1:13" s="35" customFormat="1" ht="15" x14ac:dyDescent="0.2">
      <c r="A66" s="33"/>
      <c r="B66" s="36"/>
      <c r="C66" s="26"/>
      <c r="D66" s="8"/>
      <c r="E66" s="9"/>
      <c r="F66" s="9"/>
      <c r="G66" s="9"/>
      <c r="H66" s="9"/>
      <c r="I66" s="31"/>
      <c r="J66" s="31"/>
      <c r="K66" s="31"/>
      <c r="L66" s="31"/>
      <c r="M66" s="31"/>
    </row>
    <row r="67" spans="1:13" s="12" customFormat="1" ht="15" x14ac:dyDescent="0.2">
      <c r="A67" s="545" t="s">
        <v>49</v>
      </c>
      <c r="B67" s="545"/>
      <c r="C67" s="545"/>
      <c r="D67" s="8"/>
      <c r="E67" s="9"/>
      <c r="F67" s="9"/>
      <c r="G67" s="9"/>
      <c r="H67" s="9"/>
      <c r="I67" s="11"/>
      <c r="J67" s="11"/>
      <c r="K67" s="11"/>
      <c r="L67" s="11"/>
      <c r="M67" s="11"/>
    </row>
    <row r="68" spans="1:13" s="12" customFormat="1" ht="15" customHeight="1" x14ac:dyDescent="0.2">
      <c r="A68" s="550" t="s">
        <v>5</v>
      </c>
      <c r="B68" s="551"/>
      <c r="C68" s="37" t="s">
        <v>53</v>
      </c>
      <c r="E68" s="10" t="s">
        <v>27</v>
      </c>
      <c r="F68" s="10" t="s">
        <v>28</v>
      </c>
      <c r="G68" s="10" t="s">
        <v>29</v>
      </c>
      <c r="H68" s="10" t="s">
        <v>30</v>
      </c>
      <c r="I68" s="10" t="s">
        <v>64</v>
      </c>
      <c r="J68" s="10" t="s">
        <v>65</v>
      </c>
      <c r="K68" s="10" t="s">
        <v>67</v>
      </c>
      <c r="M68" s="11"/>
    </row>
    <row r="69" spans="1:13" s="12" customFormat="1" ht="15" customHeight="1" x14ac:dyDescent="0.2">
      <c r="A69" s="548" t="s">
        <v>0</v>
      </c>
      <c r="B69" s="549"/>
      <c r="C69" s="5">
        <f>SUM(E69:K69)</f>
        <v>0</v>
      </c>
      <c r="E69" s="3">
        <f>E63</f>
        <v>0</v>
      </c>
      <c r="F69" s="3">
        <f>F63</f>
        <v>0</v>
      </c>
      <c r="G69" s="3">
        <f>G63</f>
        <v>0</v>
      </c>
      <c r="H69" s="3">
        <f>H63</f>
        <v>0</v>
      </c>
      <c r="I69" s="3">
        <f t="shared" ref="I69:K69" si="24">I63</f>
        <v>0</v>
      </c>
      <c r="J69" s="3">
        <f t="shared" si="24"/>
        <v>0</v>
      </c>
      <c r="K69" s="3">
        <f t="shared" si="24"/>
        <v>0</v>
      </c>
      <c r="M69" s="11"/>
    </row>
    <row r="70" spans="1:13" s="12" customFormat="1" ht="15" customHeight="1" x14ac:dyDescent="0.2">
      <c r="A70" s="548" t="s">
        <v>1</v>
      </c>
      <c r="B70" s="549"/>
      <c r="C70" s="5">
        <f>SUM(E70:K70)</f>
        <v>0</v>
      </c>
      <c r="E70" s="2">
        <v>0</v>
      </c>
      <c r="F70" s="2">
        <v>0</v>
      </c>
      <c r="G70" s="2">
        <v>0</v>
      </c>
      <c r="H70" s="2">
        <v>0</v>
      </c>
      <c r="I70" s="2">
        <v>0</v>
      </c>
      <c r="J70" s="2">
        <v>0</v>
      </c>
      <c r="K70" s="2">
        <v>0</v>
      </c>
      <c r="M70" s="11"/>
    </row>
    <row r="71" spans="1:13" s="12" customFormat="1" ht="15" customHeight="1" x14ac:dyDescent="0.2">
      <c r="A71" s="548" t="s">
        <v>2</v>
      </c>
      <c r="B71" s="549"/>
      <c r="C71" s="5">
        <f>SUM(E71:K71)</f>
        <v>0</v>
      </c>
      <c r="E71" s="2">
        <v>0</v>
      </c>
      <c r="F71" s="2">
        <v>0</v>
      </c>
      <c r="G71" s="2">
        <v>0</v>
      </c>
      <c r="H71" s="2">
        <v>0</v>
      </c>
      <c r="I71" s="2">
        <v>0</v>
      </c>
      <c r="J71" s="2">
        <v>0</v>
      </c>
      <c r="K71" s="2">
        <v>0</v>
      </c>
      <c r="M71" s="11"/>
    </row>
    <row r="72" spans="1:13" s="35" customFormat="1" ht="15" customHeight="1" x14ac:dyDescent="0.2">
      <c r="A72" s="546" t="s">
        <v>3</v>
      </c>
      <c r="B72" s="547"/>
      <c r="C72" s="5">
        <f>SUM(E72:K72)</f>
        <v>0</v>
      </c>
      <c r="E72" s="3">
        <f t="shared" ref="E72:J72" si="25">E71+E70</f>
        <v>0</v>
      </c>
      <c r="F72" s="3">
        <f t="shared" si="25"/>
        <v>0</v>
      </c>
      <c r="G72" s="3">
        <f t="shared" si="25"/>
        <v>0</v>
      </c>
      <c r="H72" s="3">
        <f t="shared" si="25"/>
        <v>0</v>
      </c>
      <c r="I72" s="3">
        <f t="shared" si="25"/>
        <v>0</v>
      </c>
      <c r="J72" s="3">
        <f t="shared" si="25"/>
        <v>0</v>
      </c>
      <c r="K72" s="3">
        <f t="shared" ref="K72" si="26">K71+K70</f>
        <v>0</v>
      </c>
      <c r="M72" s="31"/>
    </row>
    <row r="73" spans="1:13" s="12" customFormat="1" ht="15" hidden="1" x14ac:dyDescent="0.2">
      <c r="A73" s="24"/>
      <c r="B73" s="39"/>
      <c r="C73" s="5">
        <f t="shared" ref="C73:C88" si="27">SUM(D73:K73)</f>
        <v>0</v>
      </c>
      <c r="D73" s="10" t="s">
        <v>167</v>
      </c>
      <c r="E73" s="10" t="s">
        <v>168</v>
      </c>
      <c r="F73" s="10" t="s">
        <v>169</v>
      </c>
      <c r="G73" s="10" t="s">
        <v>170</v>
      </c>
      <c r="H73" s="10" t="s">
        <v>171</v>
      </c>
      <c r="I73" s="11"/>
      <c r="J73" s="11"/>
      <c r="K73" s="11"/>
      <c r="L73" s="11"/>
      <c r="M73" s="11"/>
    </row>
    <row r="74" spans="1:13" s="12" customFormat="1" ht="15" hidden="1" x14ac:dyDescent="0.2">
      <c r="A74" s="24"/>
      <c r="B74" s="39"/>
      <c r="C74" s="5">
        <f t="shared" si="27"/>
        <v>0</v>
      </c>
      <c r="D74" s="38"/>
      <c r="E74" s="38"/>
      <c r="F74" s="38"/>
      <c r="G74" s="38"/>
      <c r="H74" s="38"/>
      <c r="I74" s="11"/>
      <c r="J74" s="11"/>
      <c r="K74" s="11"/>
      <c r="L74" s="11"/>
      <c r="M74" s="11"/>
    </row>
    <row r="75" spans="1:13" s="12" customFormat="1" ht="15" hidden="1" x14ac:dyDescent="0.2">
      <c r="A75" s="24"/>
      <c r="B75" s="39"/>
      <c r="C75" s="5">
        <f t="shared" si="27"/>
        <v>0</v>
      </c>
      <c r="D75" s="2">
        <v>0</v>
      </c>
      <c r="E75" s="2">
        <v>0</v>
      </c>
      <c r="F75" s="2">
        <v>0</v>
      </c>
      <c r="G75" s="2">
        <v>0</v>
      </c>
      <c r="H75" s="2">
        <v>0</v>
      </c>
      <c r="I75" s="11"/>
      <c r="J75" s="11"/>
      <c r="K75" s="11"/>
      <c r="L75" s="11"/>
      <c r="M75" s="11"/>
    </row>
    <row r="76" spans="1:13" s="12" customFormat="1" ht="15" hidden="1" x14ac:dyDescent="0.2">
      <c r="A76" s="24"/>
      <c r="B76" s="39"/>
      <c r="C76" s="5">
        <f t="shared" si="27"/>
        <v>0</v>
      </c>
      <c r="D76" s="2">
        <v>0</v>
      </c>
      <c r="E76" s="2">
        <v>0</v>
      </c>
      <c r="F76" s="2">
        <v>0</v>
      </c>
      <c r="G76" s="2">
        <v>0</v>
      </c>
      <c r="H76" s="2">
        <v>0</v>
      </c>
      <c r="I76" s="11"/>
      <c r="J76" s="11"/>
      <c r="K76" s="11"/>
      <c r="L76" s="11"/>
      <c r="M76" s="11"/>
    </row>
    <row r="77" spans="1:13" s="12" customFormat="1" ht="15" hidden="1" x14ac:dyDescent="0.2">
      <c r="A77" s="24"/>
      <c r="B77" s="39"/>
      <c r="C77" s="5">
        <f t="shared" si="27"/>
        <v>0</v>
      </c>
      <c r="D77" s="3">
        <f>D76+D75</f>
        <v>0</v>
      </c>
      <c r="E77" s="3">
        <f>E76+E75</f>
        <v>0</v>
      </c>
      <c r="F77" s="3">
        <f>F76+F75</f>
        <v>0</v>
      </c>
      <c r="G77" s="3">
        <f>G76+G75</f>
        <v>0</v>
      </c>
      <c r="H77" s="3">
        <f>H76+H75</f>
        <v>0</v>
      </c>
      <c r="I77" s="11"/>
      <c r="J77" s="11"/>
      <c r="K77" s="11"/>
      <c r="L77" s="11"/>
      <c r="M77" s="11"/>
    </row>
    <row r="78" spans="1:13" s="12" customFormat="1" ht="15" hidden="1" x14ac:dyDescent="0.2">
      <c r="A78" s="24"/>
      <c r="B78" s="39"/>
      <c r="C78" s="5">
        <f t="shared" si="27"/>
        <v>0</v>
      </c>
      <c r="D78" s="10" t="s">
        <v>172</v>
      </c>
      <c r="E78" s="10" t="s">
        <v>173</v>
      </c>
      <c r="F78" s="10" t="s">
        <v>174</v>
      </c>
      <c r="G78" s="10" t="s">
        <v>175</v>
      </c>
      <c r="H78" s="10" t="s">
        <v>176</v>
      </c>
      <c r="I78" s="11"/>
      <c r="J78" s="11"/>
      <c r="K78" s="11"/>
      <c r="L78" s="11"/>
      <c r="M78" s="11"/>
    </row>
    <row r="79" spans="1:13" s="12" customFormat="1" ht="15" hidden="1" x14ac:dyDescent="0.2">
      <c r="A79" s="24"/>
      <c r="B79" s="39"/>
      <c r="C79" s="5">
        <f t="shared" si="27"/>
        <v>0</v>
      </c>
      <c r="D79" s="38"/>
      <c r="E79" s="38"/>
      <c r="F79" s="38"/>
      <c r="G79" s="38"/>
      <c r="H79" s="38"/>
      <c r="I79" s="11"/>
      <c r="J79" s="11"/>
      <c r="K79" s="11"/>
      <c r="L79" s="11"/>
      <c r="M79" s="11"/>
    </row>
    <row r="80" spans="1:13" s="12" customFormat="1" ht="15" hidden="1" x14ac:dyDescent="0.2">
      <c r="A80" s="24"/>
      <c r="B80" s="39"/>
      <c r="C80" s="5">
        <f t="shared" si="27"/>
        <v>0</v>
      </c>
      <c r="D80" s="2">
        <v>0</v>
      </c>
      <c r="E80" s="2">
        <v>0</v>
      </c>
      <c r="F80" s="2">
        <v>0</v>
      </c>
      <c r="G80" s="2">
        <v>0</v>
      </c>
      <c r="H80" s="2">
        <v>0</v>
      </c>
      <c r="I80" s="11"/>
      <c r="J80" s="11"/>
      <c r="K80" s="11"/>
      <c r="L80" s="11"/>
      <c r="M80" s="11"/>
    </row>
    <row r="81" spans="1:13" s="12" customFormat="1" ht="15" hidden="1" x14ac:dyDescent="0.2">
      <c r="A81" s="24"/>
      <c r="B81" s="39"/>
      <c r="C81" s="5">
        <f t="shared" si="27"/>
        <v>0</v>
      </c>
      <c r="D81" s="2">
        <v>0</v>
      </c>
      <c r="E81" s="2">
        <v>0</v>
      </c>
      <c r="F81" s="2">
        <v>0</v>
      </c>
      <c r="G81" s="2">
        <v>0</v>
      </c>
      <c r="H81" s="2">
        <v>0</v>
      </c>
      <c r="I81" s="11"/>
      <c r="J81" s="11"/>
      <c r="K81" s="11"/>
      <c r="L81" s="11"/>
      <c r="M81" s="11"/>
    </row>
    <row r="82" spans="1:13" s="12" customFormat="1" ht="15" hidden="1" x14ac:dyDescent="0.2">
      <c r="A82" s="24"/>
      <c r="B82" s="39"/>
      <c r="C82" s="5">
        <f t="shared" si="27"/>
        <v>0</v>
      </c>
      <c r="D82" s="3">
        <f>D81+D80</f>
        <v>0</v>
      </c>
      <c r="E82" s="3">
        <f>E81+E80</f>
        <v>0</v>
      </c>
      <c r="F82" s="3">
        <f>F81+F80</f>
        <v>0</v>
      </c>
      <c r="G82" s="3">
        <f>G81+G80</f>
        <v>0</v>
      </c>
      <c r="H82" s="3">
        <f>H81+H80</f>
        <v>0</v>
      </c>
      <c r="I82" s="11"/>
      <c r="J82" s="11"/>
      <c r="K82" s="11"/>
      <c r="L82" s="11"/>
      <c r="M82" s="11"/>
    </row>
    <row r="83" spans="1:13" s="12" customFormat="1" ht="15" hidden="1" x14ac:dyDescent="0.2">
      <c r="A83" s="24"/>
      <c r="B83" s="39"/>
      <c r="C83" s="5">
        <f t="shared" si="27"/>
        <v>0</v>
      </c>
      <c r="D83" s="10" t="s">
        <v>177</v>
      </c>
      <c r="E83" s="10" t="s">
        <v>178</v>
      </c>
      <c r="F83" s="10" t="s">
        <v>179</v>
      </c>
      <c r="G83" s="10" t="s">
        <v>180</v>
      </c>
      <c r="H83" s="10" t="s">
        <v>181</v>
      </c>
      <c r="I83" s="11"/>
      <c r="J83" s="11"/>
      <c r="K83" s="11"/>
      <c r="L83" s="11"/>
      <c r="M83" s="11"/>
    </row>
    <row r="84" spans="1:13" s="12" customFormat="1" ht="15" hidden="1" x14ac:dyDescent="0.2">
      <c r="A84" s="24"/>
      <c r="B84" s="39"/>
      <c r="C84" s="5">
        <f t="shared" si="27"/>
        <v>0</v>
      </c>
      <c r="D84" s="38"/>
      <c r="E84" s="38"/>
      <c r="F84" s="38"/>
      <c r="G84" s="38"/>
      <c r="H84" s="38"/>
      <c r="I84" s="11"/>
      <c r="J84" s="11"/>
      <c r="K84" s="11"/>
      <c r="L84" s="11"/>
      <c r="M84" s="11"/>
    </row>
    <row r="85" spans="1:13" s="12" customFormat="1" ht="15" hidden="1" x14ac:dyDescent="0.2">
      <c r="A85" s="24"/>
      <c r="B85" s="39"/>
      <c r="C85" s="5">
        <f t="shared" si="27"/>
        <v>0</v>
      </c>
      <c r="D85" s="2">
        <v>0</v>
      </c>
      <c r="E85" s="2">
        <v>0</v>
      </c>
      <c r="F85" s="2">
        <v>0</v>
      </c>
      <c r="G85" s="2">
        <v>0</v>
      </c>
      <c r="H85" s="2">
        <v>0</v>
      </c>
      <c r="I85" s="11"/>
      <c r="J85" s="11"/>
      <c r="K85" s="11"/>
      <c r="L85" s="11"/>
      <c r="M85" s="11"/>
    </row>
    <row r="86" spans="1:13" s="12" customFormat="1" ht="15" hidden="1" x14ac:dyDescent="0.2">
      <c r="A86" s="24"/>
      <c r="B86" s="39"/>
      <c r="C86" s="5">
        <f t="shared" si="27"/>
        <v>0</v>
      </c>
      <c r="D86" s="2">
        <v>0</v>
      </c>
      <c r="E86" s="2">
        <v>0</v>
      </c>
      <c r="F86" s="2">
        <v>0</v>
      </c>
      <c r="G86" s="2">
        <v>0</v>
      </c>
      <c r="H86" s="2">
        <v>0</v>
      </c>
      <c r="I86" s="11"/>
      <c r="J86" s="11"/>
      <c r="K86" s="11"/>
      <c r="L86" s="11"/>
      <c r="M86" s="11"/>
    </row>
    <row r="87" spans="1:13" s="12" customFormat="1" ht="15" hidden="1" x14ac:dyDescent="0.2">
      <c r="A87" s="24"/>
      <c r="B87" s="39"/>
      <c r="C87" s="5">
        <f t="shared" si="27"/>
        <v>0</v>
      </c>
      <c r="D87" s="3">
        <f>D86+D85</f>
        <v>0</v>
      </c>
      <c r="E87" s="3">
        <f>E86+E85</f>
        <v>0</v>
      </c>
      <c r="F87" s="3">
        <f>F86+F85</f>
        <v>0</v>
      </c>
      <c r="G87" s="3">
        <f>G86+G85</f>
        <v>0</v>
      </c>
      <c r="H87" s="3">
        <f>H86+H85</f>
        <v>0</v>
      </c>
      <c r="I87" s="11"/>
      <c r="J87" s="11"/>
      <c r="K87" s="11"/>
      <c r="L87" s="11"/>
      <c r="M87" s="11"/>
    </row>
    <row r="88" spans="1:13" s="12" customFormat="1" ht="15" hidden="1" x14ac:dyDescent="0.2">
      <c r="A88" s="24"/>
      <c r="B88" s="39"/>
      <c r="C88" s="5">
        <f t="shared" si="27"/>
        <v>0</v>
      </c>
      <c r="D88" s="9"/>
      <c r="E88" s="9"/>
      <c r="F88" s="9"/>
      <c r="G88" s="9"/>
      <c r="H88" s="9"/>
      <c r="I88" s="11"/>
      <c r="J88" s="11"/>
      <c r="K88" s="11"/>
      <c r="L88" s="11"/>
      <c r="M88" s="11"/>
    </row>
    <row r="89" spans="1:13" s="12" customFormat="1" ht="15" x14ac:dyDescent="0.2">
      <c r="A89" s="24"/>
      <c r="B89" s="39"/>
      <c r="C89" s="26"/>
      <c r="D89" s="8"/>
      <c r="G89" s="40"/>
      <c r="H89" s="40"/>
      <c r="I89" s="11"/>
      <c r="J89" s="11"/>
      <c r="K89" s="11"/>
      <c r="L89" s="11"/>
      <c r="M89" s="11"/>
    </row>
    <row r="90" spans="1:13" s="12" customFormat="1" ht="15" x14ac:dyDescent="0.2">
      <c r="A90" s="24"/>
      <c r="B90" s="39"/>
      <c r="C90" s="26"/>
      <c r="D90" s="8"/>
      <c r="E90" s="9"/>
      <c r="F90" s="9"/>
      <c r="G90" s="9"/>
      <c r="H90" s="9"/>
      <c r="I90" s="11"/>
      <c r="J90" s="11"/>
      <c r="K90" s="11"/>
      <c r="L90" s="11"/>
      <c r="M90" s="11"/>
    </row>
    <row r="91" spans="1:13" s="12" customFormat="1" ht="15" x14ac:dyDescent="0.2">
      <c r="A91" s="24"/>
      <c r="B91" s="39"/>
      <c r="C91" s="26"/>
      <c r="D91" s="8"/>
      <c r="E91" s="9"/>
      <c r="F91" s="9"/>
      <c r="G91" s="9"/>
      <c r="H91" s="9"/>
      <c r="I91" s="11"/>
      <c r="J91" s="11"/>
      <c r="K91" s="11"/>
      <c r="L91" s="11"/>
      <c r="M91" s="11"/>
    </row>
    <row r="92" spans="1:13" s="12" customFormat="1" ht="15" x14ac:dyDescent="0.2">
      <c r="A92" s="24"/>
      <c r="B92" s="39"/>
      <c r="C92" s="26"/>
      <c r="D92" s="8"/>
      <c r="E92" s="9"/>
      <c r="F92" s="9"/>
      <c r="G92" s="9"/>
      <c r="H92" s="9"/>
      <c r="I92" s="11"/>
      <c r="J92" s="11"/>
      <c r="K92" s="11"/>
      <c r="L92" s="11"/>
      <c r="M92" s="11"/>
    </row>
    <row r="93" spans="1:13" s="12" customFormat="1" ht="15" x14ac:dyDescent="0.2">
      <c r="A93" s="24"/>
      <c r="B93" s="39"/>
      <c r="C93" s="26"/>
      <c r="D93" s="8"/>
      <c r="E93" s="9"/>
      <c r="F93" s="9"/>
      <c r="G93" s="9"/>
      <c r="H93" s="9"/>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sheetData>
  <sheetProtection formatColumns="0"/>
  <mergeCells count="33">
    <mergeCell ref="J1:K1"/>
    <mergeCell ref="J2:K2"/>
    <mergeCell ref="B15:H15"/>
    <mergeCell ref="B38:H38"/>
    <mergeCell ref="B24:H24"/>
    <mergeCell ref="A1:H1"/>
    <mergeCell ref="A2:H2"/>
    <mergeCell ref="A4:A5"/>
    <mergeCell ref="C57:C58"/>
    <mergeCell ref="D57:D58"/>
    <mergeCell ref="B12:H12"/>
    <mergeCell ref="B3:C3"/>
    <mergeCell ref="B6:H6"/>
    <mergeCell ref="B4:B5"/>
    <mergeCell ref="C4:C5"/>
    <mergeCell ref="D4:D5"/>
    <mergeCell ref="A57:B58"/>
    <mergeCell ref="B32:H32"/>
    <mergeCell ref="E57:K57"/>
    <mergeCell ref="E4:K4"/>
    <mergeCell ref="B43:H43"/>
    <mergeCell ref="A67:C67"/>
    <mergeCell ref="A72:B72"/>
    <mergeCell ref="A71:B71"/>
    <mergeCell ref="A70:B70"/>
    <mergeCell ref="A69:B69"/>
    <mergeCell ref="A68:B68"/>
    <mergeCell ref="A64:B64"/>
    <mergeCell ref="A63:B63"/>
    <mergeCell ref="A62:B62"/>
    <mergeCell ref="A61:B61"/>
    <mergeCell ref="A59:B59"/>
    <mergeCell ref="A60:B60"/>
  </mergeCells>
  <phoneticPr fontId="31" type="noConversion"/>
  <conditionalFormatting sqref="C66:H66">
    <cfRule type="containsText" dxfId="2" priority="10" operator="containsText" text="NU">
      <formula>NOT(ISERROR(SEARCH("NU",C66)))</formula>
    </cfRule>
    <cfRule type="containsText" dxfId="1" priority="11" operator="containsText" text="DA">
      <formula>NOT(ISERROR(SEARCH("DA",C66)))</formula>
    </cfRule>
    <cfRule type="containsText" dxfId="0" priority="16" operator="containsText" text="nu">
      <formula>NOT(ISERROR(SEARCH("nu",C66)))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Export SMIS</vt:lpstr>
      <vt:lpstr>3- Buget Cerere SMIS</vt:lpstr>
      <vt:lpstr>4- DEVIZ</vt:lpstr>
      <vt:lpstr>5-Buget_cerere</vt:lpstr>
      <vt:lpstr>6- Detaliere Buget</vt:lpstr>
      <vt:lpstr>7-Plan investitional</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Vizitator</cp:lastModifiedBy>
  <cp:lastPrinted>2022-10-17T18:21:29Z</cp:lastPrinted>
  <dcterms:created xsi:type="dcterms:W3CDTF">2015-08-05T10:46:20Z</dcterms:created>
  <dcterms:modified xsi:type="dcterms:W3CDTF">2023-11-28T07:38:12Z</dcterms:modified>
</cp:coreProperties>
</file>