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J:\P 4 mobilitate urbana\v3 corrigendum 2\MRJ v3\anexe v3 MRJ\"/>
    </mc:Choice>
  </mc:AlternateContent>
  <xr:revisionPtr revIDLastSave="0" documentId="13_ncr:1_{539340DA-6A33-41BD-9FDA-B2C13C3FDDE3}" xr6:coauthVersionLast="47" xr6:coauthVersionMax="47" xr10:uidLastSave="{00000000-0000-0000-0000-000000000000}"/>
  <bookViews>
    <workbookView xWindow="-120" yWindow="-120" windowWidth="19440" windowHeight="15000" tabRatio="913" activeTab="5" xr2:uid="{00000000-000D-0000-FFFF-FFFF00000000}"/>
  </bookViews>
  <sheets>
    <sheet name="1-Date proiect" sheetId="31" r:id="rId1"/>
    <sheet name="2-Situatii Financiare" sheetId="37" r:id="rId2"/>
    <sheet name="4- DEVIZ" sheetId="28" r:id="rId3"/>
    <sheet name="5-Buget_cerere" sheetId="15" r:id="rId4"/>
    <sheet name="6- Detaliere Buget" sheetId="35" r:id="rId5"/>
    <sheet name="7-Plan investitional" sheetId="10" r:id="rId6"/>
  </sheets>
  <externalReferences>
    <externalReference r:id="rId7"/>
  </externalReferences>
  <definedNames>
    <definedName name="FDR">'[1]1-Inputuri'!$E$26</definedName>
    <definedName name="_xlnm.Print_Area" localSheetId="0">'1-Date proiect'!$A$1:$I$57</definedName>
    <definedName name="_xlnm.Print_Area" localSheetId="3">'5-Buget_cerere'!$A$1:$K$62</definedName>
    <definedName name="_xlnm.Print_Area" localSheetId="4">'6-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5" l="1"/>
  <c r="L45" i="15"/>
  <c r="L44" i="15"/>
  <c r="E53" i="15"/>
  <c r="K45" i="15"/>
  <c r="K44" i="15"/>
  <c r="J45" i="15"/>
  <c r="J44"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D55"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alcChain>
</file>

<file path=xl/sharedStrings.xml><?xml version="1.0" encoding="utf-8"?>
<sst xmlns="http://schemas.openxmlformats.org/spreadsheetml/2006/main" count="660" uniqueCount="553">
  <si>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</si>
  <si>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</si>
  <si>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</si>
  <si>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</si>
  <si>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</si>
  <si>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</si>
  <si>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</si>
  <si>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</si>
  <si>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</si>
  <si>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</si>
  <si>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</si>
  <si>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</si>
  <si>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</si>
  <si>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</si>
  <si>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</si>
  <si>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</si>
  <si>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</si>
  <si>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</si>
  <si>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</si>
  <si>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</si>
  <si>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</si>
  <si>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</si>
  <si>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</si>
  <si>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</si>
  <si>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</si>
  <si>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</si>
  <si>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</si>
  <si>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</si>
  <si>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</si>
  <si>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</si>
  <si>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</si>
  <si>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</si>
  <si>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</si>
  <si>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</si>
  <si>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</si>
  <si>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</si>
  <si>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</si>
  <si>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</si>
  <si>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</si>
  <si>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</si>
  <si>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</si>
  <si>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</si>
  <si>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</si>
  <si>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</si>
  <si>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</si>
  <si>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</si>
  <si>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</si>
  <si>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</si>
  <si>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</si>
  <si>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</si>
  <si>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</si>
  <si>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</si>
  <si>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</si>
  <si>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</si>
  <si>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</si>
  <si>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</si>
  <si>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</si>
  <si>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</si>
  <si>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</si>
  <si>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</si>
  <si>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</si>
  <si>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</si>
  <si>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</si>
  <si>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</si>
  <si>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</si>
  <si>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</si>
  <si>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</si>
  <si>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</si>
  <si>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</si>
  <si>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</si>
  <si>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</si>
  <si>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</si>
  <si>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</si>
  <si>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</si>
  <si>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</si>
  <si>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</si>
  <si>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</si>
  <si>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</si>
  <si>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</si>
  <si>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</si>
  <si>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</si>
  <si>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</si>
  <si>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</si>
  <si>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</si>
  <si>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</si>
  <si>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</si>
  <si>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</si>
  <si>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</si>
  <si>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</si>
  <si>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</si>
  <si>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</si>
  <si>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</si>
  <si>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</si>
  <si>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</si>
  <si>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</si>
  <si>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</si>
  <si>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</si>
  <si>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</si>
  <si>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</si>
  <si>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</si>
  <si>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</si>
  <si>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</si>
  <si>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</si>
  <si>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</si>
  <si>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</si>
  <si>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</si>
  <si>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</si>
  <si>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</si>
  <si>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</si>
  <si>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</si>
  <si>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</si>
  <si>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</si>
  <si>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</si>
  <si>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</si>
  <si>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</si>
  <si>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</si>
  <si>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</si>
  <si>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</si>
  <si>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</si>
  <si>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</si>
  <si>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</si>
  <si>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</si>
  <si>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</si>
  <si>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</si>
  <si>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</si>
  <si>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</si>
  <si>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</si>
  <si>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</si>
  <si>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</si>
  <si>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</si>
  <si>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</si>
  <si>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</si>
  <si>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</si>
  <si>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</si>
  <si>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</si>
  <si>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</si>
  <si>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</si>
  <si>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</si>
  <si>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</si>
  <si>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</si>
  <si>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</si>
  <si>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</si>
  <si>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</si>
  <si>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</si>
  <si>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</si>
  <si>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</si>
  <si>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</si>
  <si>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</si>
  <si>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</si>
  <si>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</si>
  <si>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</si>
  <si>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</si>
  <si>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</si>
  <si>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</si>
  <si>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</si>
  <si>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</si>
  <si>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</si>
  <si>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</si>
  <si>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</si>
  <si>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</si>
  <si>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</si>
  <si>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</si>
  <si>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</si>
  <si>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</si>
  <si>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</si>
  <si>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</si>
  <si>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</si>
  <si>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</si>
  <si>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</si>
  <si>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</si>
  <si>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</si>
  <si>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</si>
  <si>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</si>
  <si>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</si>
  <si>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</si>
  <si>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</si>
  <si>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</si>
  <si>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</si>
  <si>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</si>
  <si>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</si>
  <si>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</si>
  <si>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</si>
  <si>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</si>
  <si>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</si>
  <si>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</si>
  <si>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</si>
  <si>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</si>
  <si>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</si>
  <si>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</si>
  <si>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</si>
  <si>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</si>
  <si>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</si>
  <si>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</si>
  <si>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</si>
  <si>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</si>
  <si>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</si>
  <si>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</si>
  <si>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</si>
  <si>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</si>
  <si>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</si>
  <si>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</si>
  <si>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</si>
  <si>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</si>
  <si>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</si>
  <si>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</si>
  <si>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</si>
  <si>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</si>
  <si>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</si>
  <si>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</si>
  <si>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</si>
  <si>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</si>
  <si>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</si>
  <si>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</si>
  <si>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</si>
  <si>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</si>
  <si>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</si>
  <si>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</si>
  <si>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</si>
  <si>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</si>
  <si>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</si>
  <si>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</si>
  <si>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</si>
  <si>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</si>
  <si>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</si>
  <si>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</si>
  <si>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</si>
  <si>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</si>
  <si>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</si>
  <si>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</si>
  <si>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</si>
  <si>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</si>
  <si>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</si>
  <si>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</si>
  <si>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</si>
  <si>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</si>
  <si>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</si>
  <si>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</si>
  <si>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</si>
  <si>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</si>
  <si>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</si>
  <si>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</si>
  <si>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</si>
  <si>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</si>
  <si>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</si>
  <si>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</si>
  <si>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</si>
  <si>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</si>
  <si>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</si>
  <si>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</si>
  <si>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</si>
  <si>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</si>
  <si>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</si>
  <si>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</si>
  <si>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</si>
  <si>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</si>
  <si>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</si>
  <si>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</si>
  <si>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</si>
  <si>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</si>
  <si>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</si>
  <si>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</si>
  <si>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</si>
  <si>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</si>
  <si>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</si>
  <si>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</si>
  <si>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</si>
  <si>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</si>
  <si>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</si>
  <si>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</si>
  <si>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</si>
  <si>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</si>
  <si>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</si>
  <si>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</si>
  <si>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</si>
  <si>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</si>
  <si>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</si>
  <si>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</si>
  <si>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</si>
  <si>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</si>
  <si>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</si>
  <si>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</si>
  <si>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</si>
  <si>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</si>
  <si>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</si>
  <si>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</si>
  <si>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</si>
  <si>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</si>
  <si>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</si>
  <si>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</si>
  <si>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</si>
  <si>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</si>
  <si>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</si>
  <si>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</si>
  <si>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</si>
  <si>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</si>
  <si>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</si>
  <si>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</si>
  <si>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</si>
  <si>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</si>
  <si>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</si>
  <si>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</si>
  <si>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</si>
  <si>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</si>
  <si>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</si>
  <si>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</si>
  <si>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</si>
  <si>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</si>
  <si>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</si>
  <si>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</si>
  <si>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</si>
  <si>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</si>
  <si>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</si>
  <si>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</si>
  <si>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</si>
  <si>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</si>
  <si>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</si>
  <si>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</si>
  <si>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</si>
  <si>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</si>
  <si>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</si>
  <si>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</si>
  <si>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</si>
  <si>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</si>
  <si>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</si>
  <si>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</si>
  <si>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</si>
  <si>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</si>
  <si>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</si>
  <si>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</si>
  <si>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</si>
  <si>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</si>
  <si>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</si>
  <si>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</si>
  <si>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</si>
  <si>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</si>
  <si>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</si>
  <si>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</si>
  <si>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</si>
  <si>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</si>
  <si>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</si>
  <si>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</si>
  <si>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</si>
  <si>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</si>
  <si>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</si>
  <si>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</si>
  <si>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</si>
  <si>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</si>
  <si>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</si>
  <si>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</si>
  <si>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</si>
  <si>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</si>
  <si>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</si>
  <si>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</si>
  <si>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</si>
  <si>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</si>
  <si>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</si>
  <si>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</si>
  <si>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</si>
  <si>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</si>
  <si>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</si>
  <si>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</si>
  <si>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</si>
  <si>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</si>
  <si>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</si>
  <si>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</si>
  <si>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</si>
  <si>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</si>
  <si>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</si>
  <si>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</si>
  <si>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</si>
  <si>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</si>
  <si>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</si>
  <si>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</si>
  <si>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</si>
  <si>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</si>
  <si>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</si>
  <si>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</si>
  <si>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</si>
  <si>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</si>
  <si>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</si>
  <si>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</si>
  <si>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</si>
  <si>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</si>
  <si>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</si>
  <si>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</si>
  <si>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</si>
  <si>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</si>
  <si>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</si>
  <si>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</si>
  <si>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</si>
  <si>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</si>
  <si>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</si>
  <si>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</si>
  <si>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</si>
  <si>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</si>
  <si>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</si>
  <si>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</si>
  <si>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</si>
  <si>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</si>
  <si>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</si>
  <si>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</si>
  <si>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</si>
  <si>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</si>
  <si>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</si>
  <si>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</si>
  <si>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</si>
  <si>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</si>
  <si>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</si>
  <si>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</si>
  <si>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</si>
  <si>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</si>
  <si>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</si>
  <si>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</si>
  <si>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</si>
  <si>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</si>
  <si>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</si>
  <si>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</si>
  <si>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</si>
  <si>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</si>
  <si>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</si>
  <si>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</si>
  <si>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</si>
  <si>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</si>
  <si>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</si>
  <si>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</si>
  <si>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</si>
  <si>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</si>
  <si>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</si>
  <si>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</si>
  <si>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</si>
  <si>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</si>
  <si>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</si>
  <si>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</si>
  <si>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</si>
  <si>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</si>
  <si>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</si>
  <si>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</si>
  <si>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</si>
  <si>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</si>
  <si>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</si>
  <si>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</si>
  <si>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</si>
  <si>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</si>
  <si>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</si>
  <si>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</si>
  <si>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</si>
  <si>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</si>
  <si>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</si>
  <si>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</si>
  <si>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</si>
  <si>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</si>
  <si>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</si>
  <si>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</si>
  <si>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</si>
  <si>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</si>
  <si>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</si>
  <si>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</si>
  <si>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</si>
  <si>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</si>
  <si>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</si>
  <si>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</si>
  <si>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</si>
  <si>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</si>
  <si>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</si>
  <si>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</si>
  <si>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</si>
  <si>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</si>
  <si>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</si>
  <si>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</si>
  <si>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</si>
  <si>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</si>
  <si>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</si>
  <si>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</si>
  <si>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</si>
  <si>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</si>
  <si>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</si>
  <si>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</si>
  <si>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</si>
  <si>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</si>
  <si>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</si>
  <si>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</si>
  <si>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</si>
  <si>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</si>
  <si>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</si>
  <si>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</si>
  <si>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</si>
  <si>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</si>
  <si>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</si>
  <si>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</si>
  <si>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</si>
  <si>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</si>
  <si>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</si>
  <si>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</si>
  <si>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</si>
  <si>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</si>
  <si>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</si>
  <si>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</si>
  <si>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</si>
  <si>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</si>
  <si>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</si>
  <si>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</si>
  <si>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</si>
  <si>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</si>
  <si>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</si>
  <si>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</si>
  <si>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</si>
  <si>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</si>
  <si>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</si>
  <si>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</si>
  <si>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</si>
  <si>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</si>
  <si>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</si>
  <si>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</si>
  <si>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</si>
  <si>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</si>
  <si>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</si>
  <si>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</si>
  <si>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</si>
  <si>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</si>
  <si>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</si>
  <si>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</si>
  <si>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</si>
  <si>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</si>
  <si>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</si>
  <si>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</si>
  <si>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</si>
  <si>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</si>
  <si>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</si>
  <si>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</si>
  <si>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</si>
  <si>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</si>
  <si>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</si>
  <si>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</si>
  <si>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</si>
  <si>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</si>
  <si>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</si>
  <si>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</si>
  <si>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</si>
  <si>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</si>
  <si>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</si>
  <si>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</si>
  <si>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</si>
  <si>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</si>
  <si>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</si>
  <si>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</si>
  <si>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</si>
  <si>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</si>
  <si>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</si>
  <si>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t xml:space="preserve">Rezerva de implementare </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</si>
  <si>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</si>
  <si>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</si>
  <si>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(De exemplu, pentru parcări de tip "park and ride", staţii capăt de linie etc)</t>
  </si>
  <si>
    <r>
      <rPr>
        <b/>
        <sz val="9"/>
        <color theme="1" tint="4.9989318521683403E-2"/>
        <rFont val="Calibri"/>
        <family val="2"/>
        <scheme val="minor"/>
      </rPr>
      <t>3.7</t>
    </r>
    <r>
      <rPr>
        <sz val="9"/>
        <color theme="1" tint="4.9989318521683403E-2"/>
        <rFont val="Calibri"/>
        <family val="2"/>
        <scheme val="minor"/>
      </rPr>
      <t xml:space="preserve">. </t>
    </r>
    <r>
      <rPr>
        <b/>
        <sz val="9"/>
        <color theme="1" tint="4.9989318521683403E-2"/>
        <rFont val="Calibri"/>
        <family val="2"/>
        <scheme val="minor"/>
      </rPr>
      <t xml:space="preserve"> Consultanţă</t>
    </r>
    <r>
      <rPr>
        <sz val="9"/>
        <color theme="1" tint="4.9989318521683403E-2"/>
        <rFont val="Calibri"/>
        <family val="2"/>
        <scheme val="minor"/>
      </rPr>
      <t xml:space="preserve">
  Sunt incluse cheltuielile efectuate, după caz, pentru:
a) plata serviciilor de consultanţă pentru elaborarea cererii de finanţare și pentru calcularea emisiilor de echivalent CO2 din transport; plata serviciilor de evaluare, efectuate de un expert ANEVAR, în vederea stabilirii valorii terenurilor şi clădirilor achiziționate.
b) plata serviciilor de consultanţă în domeniul managementului proiectului;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</si>
</sst>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85"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
      <sz val="9"/>
      <color theme="1" tint="4.9989318521683403E-2"/>
      <name val="Calibri"/>
      <family val="2"/>
      <charset val="238"/>
      <scheme val="minor"/>
    </font>
    <font>
      <sz val="9"/>
      <color theme="1" tint="4.9989318521683403E-2"/>
      <name val="Calibri"/>
      <family val="2"/>
      <scheme val="minor"/>
    </font>
    <font>
      <b/>
      <sz val="9"/>
      <color theme="1" tint="4.9989318521683403E-2"/>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1">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4" fontId="23" fillId="3" borderId="22" xfId="6" applyNumberFormat="1" applyFont="1" applyFill="1" applyBorder="1"/>
    <xf numFmtId="0" fontId="24" fillId="0" borderId="0" xfId="0" applyFont="1"/>
    <xf numFmtId="0" fontId="26" fillId="0" borderId="3" xfId="1" applyFont="1" applyBorder="1" applyAlignment="1">
      <alignment vertical="top" wrapText="1"/>
    </xf>
    <xf numFmtId="0" fontId="26" fillId="0" borderId="3" xfId="1" applyFont="1" applyBorder="1" applyAlignment="1">
      <alignment horizontal="center" vertical="top" wrapText="1"/>
    </xf>
    <xf numFmtId="0" fontId="27" fillId="0" borderId="3" xfId="1" applyFont="1" applyBorder="1" applyAlignment="1">
      <alignment vertical="top" wrapText="1"/>
    </xf>
    <xf numFmtId="4" fontId="26" fillId="0" borderId="3" xfId="1" applyNumberFormat="1" applyFont="1" applyBorder="1" applyAlignment="1">
      <alignment horizontal="right" vertical="top"/>
    </xf>
    <xf numFmtId="4" fontId="27" fillId="0" borderId="3" xfId="1" applyNumberFormat="1" applyFont="1" applyBorder="1" applyAlignment="1">
      <alignment horizontal="right" vertical="top"/>
    </xf>
    <xf numFmtId="4" fontId="27"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27" fillId="0" borderId="0" xfId="1" applyFont="1" applyAlignment="1">
      <alignment vertical="top"/>
    </xf>
    <xf numFmtId="0" fontId="26" fillId="0" borderId="0" xfId="1" applyFont="1" applyAlignment="1">
      <alignment vertical="top"/>
    </xf>
    <xf numFmtId="0" fontId="26" fillId="0" borderId="0" xfId="1" applyFont="1" applyAlignment="1">
      <alignment horizontal="left" vertical="top" wrapText="1"/>
    </xf>
    <xf numFmtId="0" fontId="26" fillId="0" borderId="0" xfId="1" applyFont="1" applyAlignment="1">
      <alignment horizontal="right" vertical="top"/>
    </xf>
    <xf numFmtId="49" fontId="25"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5" fillId="3" borderId="3" xfId="1" applyFont="1" applyFill="1" applyBorder="1" applyAlignment="1">
      <alignment horizontal="right" vertical="top" wrapText="1"/>
    </xf>
    <xf numFmtId="4" fontId="25" fillId="3" borderId="3" xfId="1" applyNumberFormat="1" applyFont="1" applyFill="1" applyBorder="1" applyAlignment="1">
      <alignment horizontal="right" vertical="top"/>
    </xf>
    <xf numFmtId="49" fontId="25" fillId="3" borderId="3" xfId="1" applyNumberFormat="1" applyFont="1" applyFill="1" applyBorder="1" applyAlignment="1">
      <alignment vertical="top"/>
    </xf>
    <xf numFmtId="0" fontId="27" fillId="3" borderId="0" xfId="1" applyFont="1" applyFill="1" applyAlignment="1">
      <alignment vertical="top"/>
    </xf>
    <xf numFmtId="0" fontId="21" fillId="0" borderId="0" xfId="0" applyFont="1" applyAlignment="1">
      <alignment vertical="top"/>
    </xf>
    <xf numFmtId="0" fontId="27" fillId="0" borderId="0" xfId="1" applyFont="1" applyAlignment="1">
      <alignment vertical="top" wrapText="1"/>
    </xf>
    <xf numFmtId="4" fontId="27" fillId="0" borderId="0" xfId="1" applyNumberFormat="1" applyFont="1" applyAlignment="1">
      <alignment horizontal="right" vertical="top"/>
    </xf>
    <xf numFmtId="49" fontId="27" fillId="0" borderId="0" xfId="1" applyNumberFormat="1" applyFont="1" applyAlignment="1">
      <alignment vertical="top"/>
    </xf>
    <xf numFmtId="0" fontId="26"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5" fillId="8" borderId="3" xfId="1" applyFont="1" applyFill="1" applyBorder="1" applyAlignment="1">
      <alignment horizontal="right" vertical="top" wrapText="1"/>
    </xf>
    <xf numFmtId="4" fontId="25"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5" fillId="5" borderId="3" xfId="1" applyFont="1" applyFill="1" applyBorder="1" applyAlignment="1">
      <alignment horizontal="right" vertical="top" wrapText="1"/>
    </xf>
    <xf numFmtId="4" fontId="25" fillId="5" borderId="3" xfId="1" applyNumberFormat="1" applyFont="1" applyFill="1" applyBorder="1" applyAlignment="1">
      <alignment horizontal="right" vertical="top"/>
    </xf>
    <xf numFmtId="0" fontId="27" fillId="0" borderId="0" xfId="1" applyFont="1" applyAlignment="1" applyProtection="1">
      <alignment vertical="top"/>
      <protection hidden="1"/>
    </xf>
    <xf numFmtId="0" fontId="21" fillId="0" borderId="0" xfId="1" applyFont="1" applyAlignment="1" applyProtection="1">
      <alignment vertical="top"/>
      <protection hidden="1"/>
    </xf>
    <xf numFmtId="0" fontId="26" fillId="0" borderId="0" xfId="1" applyFont="1" applyAlignment="1" applyProtection="1">
      <alignment vertical="top"/>
      <protection hidden="1"/>
    </xf>
    <xf numFmtId="4" fontId="29" fillId="0" borderId="0" xfId="0" applyNumberFormat="1" applyFont="1"/>
    <xf numFmtId="0" fontId="27" fillId="0" borderId="3" xfId="1" applyFont="1" applyBorder="1" applyAlignment="1">
      <alignment vertical="top"/>
    </xf>
    <xf numFmtId="0" fontId="27" fillId="0" borderId="3" xfId="1" applyFont="1" applyBorder="1" applyAlignment="1">
      <alignment horizontal="center" vertical="top"/>
    </xf>
    <xf numFmtId="4" fontId="23" fillId="3" borderId="8" xfId="6" applyNumberFormat="1" applyFont="1" applyFill="1" applyBorder="1"/>
    <xf numFmtId="4" fontId="23" fillId="3" borderId="3" xfId="6" applyNumberFormat="1" applyFont="1" applyFill="1" applyBorder="1"/>
    <xf numFmtId="0" fontId="24" fillId="0" borderId="3" xfId="0" quotePrefix="1" applyFont="1" applyBorder="1" applyAlignment="1">
      <alignment horizontal="center" vertical="center"/>
    </xf>
    <xf numFmtId="0" fontId="28" fillId="0" borderId="0" xfId="0" applyFont="1"/>
    <xf numFmtId="2" fontId="21" fillId="0" borderId="3" xfId="1" applyNumberFormat="1" applyFont="1" applyBorder="1" applyAlignment="1">
      <alignment vertical="top"/>
    </xf>
    <xf numFmtId="0" fontId="26" fillId="0" borderId="3" xfId="1" applyFont="1" applyBorder="1" applyAlignment="1">
      <alignment horizontal="center" vertical="top"/>
    </xf>
    <xf numFmtId="0" fontId="27" fillId="3" borderId="3" xfId="1" applyFont="1" applyFill="1" applyBorder="1" applyAlignment="1">
      <alignment horizontal="center" vertical="top"/>
    </xf>
    <xf numFmtId="0" fontId="26" fillId="0" borderId="3" xfId="1" applyFont="1" applyBorder="1" applyAlignment="1" applyProtection="1">
      <alignment horizontal="center" vertical="top"/>
      <protection hidden="1"/>
    </xf>
    <xf numFmtId="3" fontId="31" fillId="0" borderId="3" xfId="0" applyNumberFormat="1" applyFont="1" applyBorder="1" applyAlignment="1">
      <alignment horizontal="right" vertical="top"/>
    </xf>
    <xf numFmtId="4" fontId="27" fillId="0" borderId="0" xfId="1" applyNumberFormat="1" applyFont="1" applyAlignment="1">
      <alignment vertical="top"/>
    </xf>
    <xf numFmtId="0" fontId="34" fillId="0" borderId="11" xfId="0" applyFont="1" applyBorder="1" applyAlignment="1">
      <alignment horizontal="center" vertical="center" wrapText="1"/>
    </xf>
    <xf numFmtId="0" fontId="34" fillId="0" borderId="11" xfId="0" applyFont="1" applyBorder="1" applyAlignment="1">
      <alignment horizontal="center" vertical="center"/>
    </xf>
    <xf numFmtId="0" fontId="34" fillId="0" borderId="12"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5" xfId="0" applyFont="1" applyBorder="1" applyAlignment="1">
      <alignment horizontal="center" vertical="center"/>
    </xf>
    <xf numFmtId="0" fontId="34" fillId="0" borderId="16"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8" xfId="0" applyFont="1" applyBorder="1" applyAlignment="1">
      <alignment horizontal="center" vertical="center"/>
    </xf>
    <xf numFmtId="0" fontId="34"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4" fillId="0" borderId="14" xfId="0" applyNumberFormat="1" applyFont="1" applyBorder="1"/>
    <xf numFmtId="4" fontId="34"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4" fillId="0" borderId="15" xfId="0" applyNumberFormat="1" applyFont="1" applyBorder="1"/>
    <xf numFmtId="4" fontId="34"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4" fillId="0" borderId="34" xfId="0" applyNumberFormat="1" applyFont="1" applyBorder="1"/>
    <xf numFmtId="0" fontId="0" fillId="0" borderId="0" xfId="0" applyAlignment="1">
      <alignment horizontal="center" vertical="center"/>
    </xf>
    <xf numFmtId="4" fontId="0" fillId="3" borderId="0" xfId="0" applyNumberFormat="1" applyFill="1"/>
    <xf numFmtId="3" fontId="35" fillId="0" borderId="3" xfId="0" applyNumberFormat="1" applyFont="1" applyBorder="1" applyAlignment="1">
      <alignment horizontal="left" vertical="top"/>
    </xf>
    <xf numFmtId="9" fontId="26" fillId="10" borderId="6" xfId="5" applyFont="1" applyFill="1" applyBorder="1" applyAlignment="1" applyProtection="1">
      <alignment vertical="top"/>
    </xf>
    <xf numFmtId="0" fontId="21" fillId="0" borderId="0" xfId="0" applyFont="1"/>
    <xf numFmtId="0" fontId="26" fillId="3" borderId="36"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5" fillId="0" borderId="0" xfId="0" applyFont="1" applyAlignment="1">
      <alignment vertical="top" wrapText="1"/>
    </xf>
    <xf numFmtId="0" fontId="25" fillId="3" borderId="0" xfId="0" applyFont="1" applyFill="1" applyAlignment="1">
      <alignment vertical="top" wrapText="1"/>
    </xf>
    <xf numFmtId="0" fontId="21" fillId="3" borderId="0" xfId="0" applyFont="1" applyFill="1"/>
    <xf numFmtId="0" fontId="27" fillId="3" borderId="0" xfId="0" applyFont="1" applyFill="1" applyProtection="1">
      <protection locked="0"/>
    </xf>
    <xf numFmtId="0" fontId="27"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37" fillId="0" borderId="0" xfId="0" applyFont="1"/>
    <xf numFmtId="0" fontId="25" fillId="0" borderId="0" xfId="0" applyFont="1"/>
    <xf numFmtId="3" fontId="21" fillId="0" borderId="3" xfId="0" applyNumberFormat="1" applyFont="1" applyBorder="1" applyAlignment="1">
      <alignment vertical="distributed"/>
    </xf>
    <xf numFmtId="3" fontId="25" fillId="0" borderId="3" xfId="0" applyNumberFormat="1" applyFont="1" applyBorder="1" applyAlignment="1">
      <alignment vertical="distributed"/>
    </xf>
    <xf numFmtId="3" fontId="25"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5" fillId="0" borderId="3" xfId="0" applyFont="1" applyBorder="1" applyAlignment="1">
      <alignment vertical="distributed" wrapText="1"/>
    </xf>
    <xf numFmtId="3" fontId="25" fillId="0" borderId="3" xfId="0" applyNumberFormat="1" applyFont="1" applyBorder="1"/>
    <xf numFmtId="3" fontId="25" fillId="0" borderId="41" xfId="0" applyNumberFormat="1" applyFont="1" applyBorder="1" applyAlignment="1">
      <alignment vertical="distributed"/>
    </xf>
    <xf numFmtId="3" fontId="25" fillId="0" borderId="41" xfId="0" applyNumberFormat="1" applyFont="1" applyBorder="1" applyAlignment="1">
      <alignment horizontal="right"/>
    </xf>
    <xf numFmtId="3" fontId="21" fillId="0" borderId="0" xfId="0" applyNumberFormat="1" applyFont="1" applyAlignment="1">
      <alignment horizontal="right"/>
    </xf>
    <xf numFmtId="0" fontId="25"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39" fillId="0" borderId="0" xfId="0" applyFont="1" applyAlignment="1">
      <alignment horizontal="left" vertical="center"/>
    </xf>
    <xf numFmtId="0" fontId="40" fillId="0" borderId="0" xfId="0" applyFont="1" applyAlignment="1">
      <alignment horizontal="left" vertical="center"/>
    </xf>
    <xf numFmtId="0" fontId="25" fillId="0" borderId="3" xfId="0" applyFont="1" applyBorder="1"/>
    <xf numFmtId="0" fontId="25" fillId="0" borderId="3" xfId="0" applyFont="1" applyBorder="1" applyAlignment="1">
      <alignment horizontal="left" vertical="distributed" wrapText="1"/>
    </xf>
    <xf numFmtId="0" fontId="21" fillId="0" borderId="42" xfId="0" applyFont="1" applyBorder="1"/>
    <xf numFmtId="3" fontId="21" fillId="0" borderId="42"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2" fillId="0" borderId="3" xfId="0" applyNumberFormat="1" applyFont="1" applyBorder="1" applyAlignment="1">
      <alignment horizontal="left" vertical="top"/>
    </xf>
    <xf numFmtId="49" fontId="41" fillId="0" borderId="3" xfId="0" applyNumberFormat="1" applyFont="1" applyBorder="1" applyAlignment="1">
      <alignment horizontal="left" vertical="top"/>
    </xf>
    <xf numFmtId="0" fontId="43" fillId="0" borderId="0" xfId="0" applyFont="1"/>
    <xf numFmtId="0" fontId="26" fillId="3" borderId="3" xfId="0" applyFont="1" applyFill="1" applyBorder="1" applyAlignment="1" applyProtection="1">
      <alignment vertical="center" wrapText="1"/>
      <protection locked="0"/>
    </xf>
    <xf numFmtId="0" fontId="25" fillId="0" borderId="3" xfId="0" applyFont="1" applyBorder="1" applyAlignment="1">
      <alignment vertical="top"/>
    </xf>
    <xf numFmtId="3" fontId="21" fillId="9" borderId="3" xfId="0" applyNumberFormat="1" applyFont="1" applyFill="1" applyBorder="1" applyAlignment="1" applyProtection="1">
      <alignment horizontal="right"/>
      <protection locked="0"/>
    </xf>
    <xf numFmtId="3" fontId="21" fillId="9" borderId="3" xfId="0" applyNumberFormat="1" applyFont="1" applyFill="1" applyBorder="1" applyProtection="1">
      <protection locked="0"/>
    </xf>
    <xf numFmtId="3" fontId="25" fillId="9" borderId="3" xfId="0" applyNumberFormat="1" applyFont="1" applyFill="1" applyBorder="1" applyProtection="1">
      <protection locked="0"/>
    </xf>
    <xf numFmtId="0" fontId="21" fillId="0" borderId="0" xfId="0" applyFont="1" applyAlignment="1">
      <alignment horizontal="left" vertical="top" wrapText="1"/>
    </xf>
    <xf numFmtId="0" fontId="21" fillId="0" borderId="3" xfId="0" applyFont="1" applyBorder="1" applyAlignment="1">
      <alignment horizontal="left" vertical="top" wrapText="1"/>
    </xf>
    <xf numFmtId="0" fontId="37" fillId="0" borderId="0" xfId="0" applyFont="1" applyAlignment="1">
      <alignment vertical="top" wrapText="1"/>
    </xf>
    <xf numFmtId="0" fontId="35"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35" fillId="0" borderId="3" xfId="0" applyNumberFormat="1" applyFont="1" applyBorder="1"/>
    <xf numFmtId="4" fontId="0" fillId="0" borderId="8" xfId="0" applyNumberFormat="1" applyBorder="1"/>
    <xf numFmtId="0" fontId="24" fillId="0" borderId="21" xfId="0" quotePrefix="1" applyFont="1" applyBorder="1" applyAlignment="1">
      <alignment horizontal="center" vertical="center"/>
    </xf>
    <xf numFmtId="0" fontId="24" fillId="0" borderId="22" xfId="0" applyFont="1" applyBorder="1"/>
    <xf numFmtId="4" fontId="24" fillId="9" borderId="3" xfId="0" applyNumberFormat="1" applyFont="1" applyFill="1" applyBorder="1" applyProtection="1">
      <protection locked="0"/>
    </xf>
    <xf numFmtId="4" fontId="24" fillId="0" borderId="3" xfId="0" applyNumberFormat="1" applyFont="1" applyBorder="1"/>
    <xf numFmtId="4" fontId="24" fillId="0" borderId="26" xfId="0" applyNumberFormat="1" applyFont="1" applyBorder="1"/>
    <xf numFmtId="0" fontId="24" fillId="0" borderId="30" xfId="0" quotePrefix="1" applyFont="1" applyBorder="1" applyAlignment="1">
      <alignment horizontal="center" vertical="center"/>
    </xf>
    <xf numFmtId="0" fontId="24" fillId="0" borderId="3" xfId="0" applyFont="1" applyBorder="1"/>
    <xf numFmtId="4" fontId="45" fillId="0" borderId="3" xfId="0" applyNumberFormat="1" applyFont="1" applyBorder="1"/>
    <xf numFmtId="4" fontId="45" fillId="0" borderId="31" xfId="0" applyNumberFormat="1" applyFont="1" applyBorder="1"/>
    <xf numFmtId="4" fontId="45" fillId="0" borderId="33" xfId="0" applyNumberFormat="1" applyFont="1" applyBorder="1"/>
    <xf numFmtId="0" fontId="24" fillId="0" borderId="3" xfId="0" applyFont="1" applyBorder="1" applyAlignment="1">
      <alignment wrapText="1"/>
    </xf>
    <xf numFmtId="0" fontId="24" fillId="0" borderId="32" xfId="0" applyFont="1" applyBorder="1" applyAlignment="1">
      <alignment wrapText="1"/>
    </xf>
    <xf numFmtId="0" fontId="24" fillId="0" borderId="40" xfId="0" quotePrefix="1" applyFont="1" applyBorder="1" applyAlignment="1">
      <alignment horizontal="center" vertical="center"/>
    </xf>
    <xf numFmtId="0" fontId="24" fillId="0" borderId="7" xfId="0" applyFont="1" applyBorder="1" applyAlignment="1">
      <alignment wrapText="1"/>
    </xf>
    <xf numFmtId="0" fontId="47" fillId="0" borderId="0" xfId="0" applyFont="1"/>
    <xf numFmtId="9" fontId="25" fillId="0" borderId="6" xfId="5" applyFont="1" applyBorder="1" applyAlignment="1" applyProtection="1">
      <alignment vertical="top"/>
    </xf>
    <xf numFmtId="9" fontId="25"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5"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27" fillId="3" borderId="0" xfId="0" applyFont="1" applyFill="1" applyAlignment="1">
      <alignment horizontal="center" vertical="center"/>
    </xf>
    <xf numFmtId="0" fontId="27" fillId="3" borderId="0" xfId="0" applyFont="1" applyFill="1"/>
    <xf numFmtId="1" fontId="38"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38" fillId="3" borderId="3" xfId="0" applyNumberFormat="1" applyFont="1" applyFill="1" applyBorder="1" applyAlignment="1">
      <alignment horizontal="right"/>
    </xf>
    <xf numFmtId="3" fontId="25" fillId="0" borderId="4" xfId="0" applyNumberFormat="1" applyFont="1" applyBorder="1" applyAlignment="1">
      <alignment vertical="distributed"/>
    </xf>
    <xf numFmtId="3" fontId="25" fillId="0" borderId="2" xfId="0" applyNumberFormat="1" applyFont="1" applyBorder="1" applyAlignment="1">
      <alignment horizontal="right"/>
    </xf>
    <xf numFmtId="3" fontId="25" fillId="0" borderId="5" xfId="0" applyNumberFormat="1" applyFont="1" applyBorder="1" applyAlignment="1">
      <alignment horizontal="right"/>
    </xf>
    <xf numFmtId="1" fontId="38" fillId="0" borderId="3" xfId="0" applyNumberFormat="1" applyFont="1" applyBorder="1" applyAlignment="1" applyProtection="1">
      <alignment horizontal="right"/>
      <protection locked="0"/>
    </xf>
    <xf numFmtId="9" fontId="21" fillId="0" borderId="3" xfId="0" applyNumberFormat="1" applyFont="1" applyBorder="1"/>
    <xf numFmtId="0" fontId="21" fillId="13"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48" fillId="0" borderId="0" xfId="0" applyFont="1"/>
    <xf numFmtId="164" fontId="47" fillId="0" borderId="0" xfId="0" applyNumberFormat="1" applyFont="1"/>
    <xf numFmtId="0" fontId="50" fillId="0" borderId="0" xfId="0" applyFont="1"/>
    <xf numFmtId="0" fontId="51" fillId="0" borderId="0" xfId="0" applyFont="1"/>
    <xf numFmtId="0" fontId="47" fillId="7" borderId="3" xfId="0" applyFont="1" applyFill="1" applyBorder="1" applyAlignment="1">
      <alignment horizontal="center"/>
    </xf>
    <xf numFmtId="9" fontId="50" fillId="7" borderId="3" xfId="0" applyNumberFormat="1" applyFont="1" applyFill="1" applyBorder="1" applyAlignment="1">
      <alignment horizontal="right"/>
    </xf>
    <xf numFmtId="0" fontId="47" fillId="0" borderId="3" xfId="0" applyFont="1" applyBorder="1" applyAlignment="1">
      <alignment horizontal="center"/>
    </xf>
    <xf numFmtId="9" fontId="50" fillId="0" borderId="3" xfId="0" applyNumberFormat="1" applyFont="1" applyBorder="1" applyAlignment="1">
      <alignment horizontal="right"/>
    </xf>
    <xf numFmtId="9" fontId="52" fillId="0" borderId="3" xfId="0" applyNumberFormat="1" applyFont="1" applyBorder="1" applyAlignment="1">
      <alignment horizontal="right"/>
    </xf>
    <xf numFmtId="0" fontId="47" fillId="7" borderId="4" xfId="0" applyFont="1" applyFill="1" applyBorder="1" applyAlignment="1">
      <alignment horizontal="center"/>
    </xf>
    <xf numFmtId="9" fontId="48" fillId="7" borderId="3" xfId="0" applyNumberFormat="1" applyFont="1" applyFill="1" applyBorder="1" applyAlignment="1">
      <alignment horizontal="right"/>
    </xf>
    <xf numFmtId="0" fontId="47" fillId="4" borderId="4" xfId="0" applyFont="1" applyFill="1" applyBorder="1" applyAlignment="1">
      <alignment horizontal="center"/>
    </xf>
    <xf numFmtId="9" fontId="47" fillId="4" borderId="3" xfId="0" applyNumberFormat="1" applyFont="1" applyFill="1" applyBorder="1"/>
    <xf numFmtId="0" fontId="25" fillId="3" borderId="3" xfId="0" applyFont="1" applyFill="1" applyBorder="1" applyAlignment="1">
      <alignment horizontal="left" vertical="distributed"/>
    </xf>
    <xf numFmtId="9" fontId="25" fillId="3" borderId="3" xfId="0" applyNumberFormat="1" applyFont="1" applyFill="1" applyBorder="1"/>
    <xf numFmtId="4" fontId="53"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5" fillId="11" borderId="3" xfId="0" applyFont="1" applyFill="1" applyBorder="1" applyAlignment="1">
      <alignment horizontal="left" vertical="top" wrapText="1"/>
    </xf>
    <xf numFmtId="0" fontId="25" fillId="0" borderId="3" xfId="0" applyFont="1" applyBorder="1" applyAlignment="1">
      <alignment vertical="top" wrapText="1"/>
    </xf>
    <xf numFmtId="0" fontId="21" fillId="0" borderId="3" xfId="0" applyFont="1" applyBorder="1" applyAlignment="1">
      <alignment horizontal="center" vertical="top" wrapText="1"/>
    </xf>
    <xf numFmtId="0" fontId="37" fillId="0" borderId="3" xfId="0" applyFont="1" applyBorder="1" applyAlignment="1">
      <alignment vertical="top" wrapText="1"/>
    </xf>
    <xf numFmtId="0" fontId="25" fillId="0" borderId="7" xfId="0" applyFont="1" applyBorder="1" applyAlignment="1">
      <alignment vertical="top" wrapText="1"/>
    </xf>
    <xf numFmtId="4" fontId="25" fillId="0" borderId="3" xfId="1" applyNumberFormat="1" applyFont="1" applyBorder="1" applyAlignment="1">
      <alignment horizontal="center" vertical="center" wrapText="1"/>
    </xf>
    <xf numFmtId="0" fontId="26" fillId="3" borderId="3" xfId="0" applyFont="1" applyFill="1" applyBorder="1" applyAlignment="1">
      <alignment vertical="center" wrapText="1"/>
    </xf>
    <xf numFmtId="14" fontId="26" fillId="9" borderId="3" xfId="0" applyNumberFormat="1" applyFont="1" applyFill="1" applyBorder="1" applyAlignment="1" applyProtection="1">
      <alignment horizontal="center" vertical="center"/>
      <protection locked="0"/>
    </xf>
    <xf numFmtId="0" fontId="54" fillId="3" borderId="0" xfId="0" applyFont="1" applyFill="1" applyAlignment="1">
      <alignment vertical="center" wrapText="1"/>
    </xf>
    <xf numFmtId="0" fontId="26" fillId="3" borderId="3" xfId="0" applyFont="1" applyFill="1" applyBorder="1" applyAlignment="1">
      <alignment vertical="center"/>
    </xf>
    <xf numFmtId="1" fontId="21" fillId="9" borderId="3" xfId="0" applyNumberFormat="1" applyFont="1" applyFill="1" applyBorder="1" applyAlignment="1" applyProtection="1">
      <alignment horizontal="right" vertical="top" wrapText="1"/>
      <protection locked="0"/>
    </xf>
    <xf numFmtId="1" fontId="26" fillId="9" borderId="3" xfId="0" applyNumberFormat="1" applyFont="1" applyFill="1" applyBorder="1" applyAlignment="1" applyProtection="1">
      <alignment horizontal="center" vertical="center"/>
      <protection locked="0"/>
    </xf>
    <xf numFmtId="0" fontId="30" fillId="0" borderId="8" xfId="0" applyFont="1" applyBorder="1" applyAlignment="1">
      <alignment horizontal="justify" vertical="center"/>
    </xf>
    <xf numFmtId="0" fontId="56" fillId="0" borderId="0" xfId="0" applyFont="1" applyAlignment="1">
      <alignment horizontal="center" vertical="center"/>
    </xf>
    <xf numFmtId="0" fontId="55" fillId="0" borderId="8" xfId="0" applyFont="1" applyBorder="1" applyAlignment="1">
      <alignment horizontal="justify" vertical="center"/>
    </xf>
    <xf numFmtId="4" fontId="45" fillId="3" borderId="8" xfId="6" applyNumberFormat="1" applyFont="1" applyFill="1" applyBorder="1"/>
    <xf numFmtId="0" fontId="56" fillId="0" borderId="0" xfId="0" applyFont="1"/>
    <xf numFmtId="0" fontId="26" fillId="0" borderId="3" xfId="1" applyFont="1" applyBorder="1" applyAlignment="1">
      <alignment horizontal="right" vertical="top" wrapText="1"/>
    </xf>
    <xf numFmtId="0" fontId="25" fillId="0" borderId="3" xfId="0" applyFont="1" applyBorder="1" applyAlignment="1">
      <alignment vertical="center" wrapText="1"/>
    </xf>
    <xf numFmtId="0" fontId="21" fillId="0" borderId="3" xfId="0" applyFont="1" applyBorder="1" applyAlignment="1">
      <alignment vertical="center" wrapText="1"/>
    </xf>
    <xf numFmtId="0" fontId="44" fillId="0" borderId="3" xfId="0" applyFont="1" applyBorder="1" applyAlignment="1">
      <alignment horizontal="left" vertical="center" wrapText="1"/>
    </xf>
    <xf numFmtId="0" fontId="44" fillId="0" borderId="0" xfId="0" applyFont="1" applyAlignment="1">
      <alignment horizontal="left" vertical="center" wrapText="1"/>
    </xf>
    <xf numFmtId="0" fontId="57" fillId="0" borderId="0" xfId="0" applyFont="1" applyAlignment="1">
      <alignment vertical="center" wrapText="1"/>
    </xf>
    <xf numFmtId="0" fontId="57" fillId="0" borderId="3" xfId="0" applyFont="1" applyBorder="1" applyAlignment="1">
      <alignment vertical="center" wrapText="1"/>
    </xf>
    <xf numFmtId="0" fontId="57" fillId="0" borderId="3" xfId="0" applyFont="1" applyBorder="1"/>
    <xf numFmtId="0" fontId="58" fillId="0" borderId="3" xfId="1" applyFont="1" applyBorder="1" applyAlignment="1">
      <alignment horizontal="center" vertical="top"/>
    </xf>
    <xf numFmtId="0" fontId="41" fillId="0" borderId="3" xfId="1" applyFont="1" applyBorder="1" applyAlignment="1">
      <alignment horizontal="center" vertical="top"/>
    </xf>
    <xf numFmtId="0" fontId="57" fillId="0" borderId="3" xfId="0" applyFont="1" applyBorder="1" applyAlignment="1">
      <alignment vertical="center"/>
    </xf>
    <xf numFmtId="0" fontId="60" fillId="0" borderId="0" xfId="0" applyFont="1" applyAlignment="1">
      <alignment vertical="center" wrapText="1"/>
    </xf>
    <xf numFmtId="0" fontId="58" fillId="0" borderId="3" xfId="1" applyFont="1" applyBorder="1" applyAlignment="1">
      <alignment horizontal="left" vertical="center" wrapText="1"/>
    </xf>
    <xf numFmtId="0" fontId="25" fillId="12" borderId="3" xfId="0" applyFont="1" applyFill="1" applyBorder="1" applyAlignment="1">
      <alignment horizontal="left" vertical="top" wrapText="1"/>
    </xf>
    <xf numFmtId="0" fontId="25" fillId="14" borderId="3" xfId="0" applyFont="1" applyFill="1" applyBorder="1" applyAlignment="1">
      <alignment horizontal="left" vertical="top" wrapText="1"/>
    </xf>
    <xf numFmtId="0" fontId="18" fillId="12" borderId="3" xfId="0" applyFont="1" applyFill="1" applyBorder="1" applyAlignment="1">
      <alignment horizontal="left" vertical="top" wrapText="1"/>
    </xf>
    <xf numFmtId="0" fontId="42" fillId="0" borderId="3" xfId="0" applyFont="1" applyBorder="1" applyAlignment="1">
      <alignment horizontal="left" vertical="top" wrapText="1"/>
    </xf>
    <xf numFmtId="4" fontId="23"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5" fillId="0" borderId="8" xfId="0" applyNumberFormat="1" applyFont="1" applyBorder="1"/>
    <xf numFmtId="0" fontId="24" fillId="0" borderId="56" xfId="0" quotePrefix="1" applyFont="1" applyBorder="1" applyAlignment="1">
      <alignment horizontal="center" vertical="center"/>
    </xf>
    <xf numFmtId="0" fontId="24" fillId="0" borderId="55" xfId="0" quotePrefix="1" applyFont="1" applyBorder="1" applyAlignment="1">
      <alignment horizontal="center" vertical="center"/>
    </xf>
    <xf numFmtId="4" fontId="45" fillId="0" borderId="25" xfId="0" applyNumberFormat="1" applyFont="1" applyBorder="1"/>
    <xf numFmtId="4" fontId="45" fillId="0" borderId="39" xfId="0" applyNumberFormat="1" applyFont="1" applyBorder="1"/>
    <xf numFmtId="0" fontId="24" fillId="0" borderId="45" xfId="0" applyFont="1" applyBorder="1" applyAlignment="1">
      <alignment wrapText="1"/>
    </xf>
    <xf numFmtId="0" fontId="56" fillId="0" borderId="8" xfId="0" applyFont="1" applyBorder="1"/>
    <xf numFmtId="0" fontId="56" fillId="0" borderId="25" xfId="0" applyFont="1" applyBorder="1" applyAlignment="1">
      <alignment wrapText="1"/>
    </xf>
    <xf numFmtId="4" fontId="34" fillId="3" borderId="22" xfId="6" applyNumberFormat="1" applyFont="1" applyFill="1" applyBorder="1"/>
    <xf numFmtId="4" fontId="56" fillId="0" borderId="26" xfId="0" applyNumberFormat="1" applyFont="1" applyBorder="1"/>
    <xf numFmtId="16" fontId="21" fillId="0" borderId="3" xfId="0" applyNumberFormat="1" applyFont="1" applyBorder="1" applyAlignment="1">
      <alignment horizontal="left" vertical="top" wrapText="1"/>
    </xf>
    <xf numFmtId="0" fontId="56" fillId="0" borderId="25" xfId="0" applyFont="1" applyBorder="1"/>
    <xf numFmtId="4" fontId="24" fillId="0" borderId="46" xfId="0" applyNumberFormat="1" applyFont="1" applyBorder="1"/>
    <xf numFmtId="4" fontId="24" fillId="9" borderId="7" xfId="0" applyNumberFormat="1" applyFont="1" applyFill="1" applyBorder="1" applyProtection="1">
      <protection locked="0"/>
    </xf>
    <xf numFmtId="4" fontId="24" fillId="0" borderId="7" xfId="0" applyNumberFormat="1" applyFont="1" applyBorder="1"/>
    <xf numFmtId="0" fontId="24" fillId="0" borderId="58" xfId="0" applyFont="1" applyBorder="1"/>
    <xf numFmtId="4" fontId="56" fillId="0" borderId="25" xfId="0" applyNumberFormat="1" applyFont="1" applyBorder="1"/>
    <xf numFmtId="4" fontId="56" fillId="9" borderId="45" xfId="0" applyNumberFormat="1" applyFont="1" applyFill="1" applyBorder="1" applyProtection="1">
      <protection locked="0"/>
    </xf>
    <xf numFmtId="4" fontId="56" fillId="0" borderId="45" xfId="0" applyNumberFormat="1" applyFont="1" applyBorder="1"/>
    <xf numFmtId="4" fontId="24" fillId="9" borderId="8" xfId="0" applyNumberFormat="1" applyFont="1" applyFill="1" applyBorder="1" applyProtection="1">
      <protection locked="0"/>
    </xf>
    <xf numFmtId="4" fontId="24" fillId="0" borderId="8" xfId="0" applyNumberFormat="1" applyFont="1" applyBorder="1"/>
    <xf numFmtId="4" fontId="56" fillId="9" borderId="53" xfId="0" applyNumberFormat="1" applyFont="1" applyFill="1" applyBorder="1" applyProtection="1">
      <protection locked="0"/>
    </xf>
    <xf numFmtId="4" fontId="56" fillId="9" borderId="25" xfId="0" applyNumberFormat="1" applyFont="1" applyFill="1" applyBorder="1" applyProtection="1">
      <protection locked="0"/>
    </xf>
    <xf numFmtId="4" fontId="56" fillId="0" borderId="54" xfId="0" applyNumberFormat="1" applyFont="1" applyBorder="1"/>
    <xf numFmtId="4" fontId="56" fillId="3" borderId="22" xfId="0" applyNumberFormat="1" applyFont="1" applyFill="1" applyBorder="1" applyProtection="1">
      <protection locked="0"/>
    </xf>
    <xf numFmtId="4" fontId="56" fillId="3" borderId="22" xfId="0" applyNumberFormat="1" applyFont="1" applyFill="1" applyBorder="1"/>
    <xf numFmtId="0" fontId="24" fillId="0" borderId="57" xfId="0" quotePrefix="1" applyFont="1" applyBorder="1" applyAlignment="1">
      <alignment horizontal="center" vertical="center"/>
    </xf>
    <xf numFmtId="0" fontId="24" fillId="0" borderId="45" xfId="0" applyFont="1" applyBorder="1"/>
    <xf numFmtId="4" fontId="24" fillId="0" borderId="31" xfId="0" applyNumberFormat="1" applyFont="1" applyBorder="1"/>
    <xf numFmtId="0" fontId="24" fillId="0" borderId="59" xfId="0" applyFont="1" applyBorder="1"/>
    <xf numFmtId="4" fontId="23" fillId="3" borderId="32" xfId="6" applyNumberFormat="1" applyFont="1" applyFill="1" applyBorder="1"/>
    <xf numFmtId="4" fontId="23" fillId="3" borderId="60" xfId="6" applyNumberFormat="1" applyFont="1" applyFill="1" applyBorder="1"/>
    <xf numFmtId="4" fontId="24" fillId="0" borderId="61" xfId="0" applyNumberFormat="1" applyFont="1" applyBorder="1"/>
    <xf numFmtId="4" fontId="24" fillId="0" borderId="33" xfId="0" applyNumberFormat="1" applyFont="1" applyBorder="1"/>
    <xf numFmtId="0" fontId="56" fillId="0" borderId="24" xfId="0" quotePrefix="1" applyFont="1" applyBorder="1" applyAlignment="1">
      <alignment horizontal="center" vertical="center"/>
    </xf>
    <xf numFmtId="0" fontId="56" fillId="0" borderId="38" xfId="0" quotePrefix="1" applyFont="1" applyBorder="1" applyAlignment="1">
      <alignment horizontal="center" vertical="center"/>
    </xf>
    <xf numFmtId="0" fontId="0" fillId="0" borderId="7" xfId="0" applyBorder="1"/>
    <xf numFmtId="4" fontId="34" fillId="0" borderId="25" xfId="0" applyNumberFormat="1" applyFont="1" applyBorder="1"/>
    <xf numFmtId="4" fontId="0" fillId="0" borderId="7" xfId="0" applyNumberFormat="1" applyBorder="1"/>
    <xf numFmtId="4" fontId="0" fillId="0" borderId="25" xfId="0" applyNumberFormat="1" applyBorder="1"/>
    <xf numFmtId="4" fontId="34" fillId="0" borderId="17" xfId="0" applyNumberFormat="1" applyFont="1" applyBorder="1"/>
    <xf numFmtId="4" fontId="34"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4" fillId="0" borderId="45" xfId="0" applyNumberFormat="1" applyFont="1" applyBorder="1"/>
    <xf numFmtId="4" fontId="24" fillId="9" borderId="22" xfId="0" applyNumberFormat="1" applyFont="1" applyFill="1" applyBorder="1" applyProtection="1">
      <protection locked="0"/>
    </xf>
    <xf numFmtId="4" fontId="24" fillId="0" borderId="22" xfId="0" applyNumberFormat="1" applyFont="1" applyBorder="1"/>
    <xf numFmtId="4" fontId="0" fillId="0" borderId="33" xfId="0" applyNumberFormat="1" applyBorder="1"/>
    <xf numFmtId="4" fontId="0" fillId="0" borderId="23" xfId="0" applyNumberFormat="1" applyBorder="1"/>
    <xf numFmtId="4" fontId="24" fillId="8" borderId="7" xfId="0" applyNumberFormat="1" applyFont="1" applyFill="1" applyBorder="1"/>
    <xf numFmtId="0" fontId="56" fillId="0" borderId="64" xfId="0" applyFont="1" applyBorder="1" applyAlignment="1">
      <alignment wrapText="1"/>
    </xf>
    <xf numFmtId="0" fontId="27" fillId="0" borderId="3" xfId="1" applyFont="1" applyBorder="1" applyAlignment="1">
      <alignment horizontal="left" vertical="top"/>
    </xf>
    <xf numFmtId="0" fontId="46" fillId="0" borderId="0" xfId="1" applyFont="1" applyAlignment="1">
      <alignment vertical="center" wrapText="1"/>
    </xf>
    <xf numFmtId="0" fontId="46" fillId="0" borderId="3" xfId="1" applyFont="1" applyBorder="1" applyAlignment="1">
      <alignment vertical="center" wrapText="1"/>
    </xf>
    <xf numFmtId="4" fontId="48" fillId="0" borderId="3" xfId="1" applyNumberFormat="1" applyFont="1" applyBorder="1" applyAlignment="1">
      <alignment horizontal="center" vertical="center" wrapText="1"/>
    </xf>
    <xf numFmtId="0" fontId="46" fillId="0" borderId="3" xfId="1" applyFont="1" applyBorder="1" applyAlignment="1">
      <alignment horizontal="center" vertical="center" wrapText="1"/>
    </xf>
    <xf numFmtId="0" fontId="61" fillId="0" borderId="3" xfId="0" applyFont="1" applyBorder="1" applyAlignment="1">
      <alignment horizontal="left" vertical="center" wrapText="1"/>
    </xf>
    <xf numFmtId="0" fontId="46" fillId="0" borderId="3" xfId="1" applyFont="1" applyBorder="1" applyAlignment="1">
      <alignment horizontal="left" vertical="center" wrapText="1"/>
    </xf>
    <xf numFmtId="0" fontId="62" fillId="0" borderId="3" xfId="0" applyFont="1" applyBorder="1" applyAlignment="1">
      <alignment horizontal="left" vertical="center" wrapText="1"/>
    </xf>
    <xf numFmtId="0" fontId="49" fillId="0" borderId="3" xfId="1" applyFont="1" applyBorder="1" applyAlignment="1">
      <alignment horizontal="center" vertical="center" wrapText="1"/>
    </xf>
    <xf numFmtId="0" fontId="61" fillId="0" borderId="3" xfId="0" applyFont="1" applyBorder="1" applyAlignment="1">
      <alignment vertical="center" wrapText="1"/>
    </xf>
    <xf numFmtId="0" fontId="61" fillId="0" borderId="3" xfId="0" applyFont="1" applyBorder="1" applyAlignment="1">
      <alignment vertical="center"/>
    </xf>
    <xf numFmtId="0" fontId="46" fillId="3" borderId="3" xfId="1" applyFont="1" applyFill="1" applyBorder="1" applyAlignment="1">
      <alignment horizontal="center" vertical="center" wrapText="1"/>
    </xf>
    <xf numFmtId="0" fontId="48" fillId="0" borderId="3" xfId="1" applyFont="1" applyBorder="1" applyAlignment="1" applyProtection="1">
      <alignment horizontal="center" vertical="center" wrapText="1"/>
      <protection hidden="1"/>
    </xf>
    <xf numFmtId="0" fontId="47" fillId="0" borderId="0" xfId="1" applyFont="1" applyAlignment="1" applyProtection="1">
      <alignment vertical="center" wrapText="1"/>
      <protection hidden="1"/>
    </xf>
    <xf numFmtId="9" fontId="48" fillId="0" borderId="0" xfId="5" applyFont="1" applyBorder="1" applyAlignment="1" applyProtection="1">
      <alignment vertical="center" wrapText="1"/>
    </xf>
    <xf numFmtId="0" fontId="47" fillId="0" borderId="0" xfId="1" applyFont="1" applyAlignment="1">
      <alignment vertical="center" wrapText="1"/>
    </xf>
    <xf numFmtId="0" fontId="47" fillId="0" borderId="3" xfId="0" applyFont="1" applyBorder="1" applyAlignment="1">
      <alignment vertical="top" wrapText="1"/>
    </xf>
    <xf numFmtId="4" fontId="63" fillId="0" borderId="3" xfId="1" applyNumberFormat="1" applyFont="1" applyBorder="1" applyAlignment="1">
      <alignment vertical="center" wrapText="1"/>
    </xf>
    <xf numFmtId="0" fontId="63" fillId="0" borderId="3" xfId="0" applyFont="1" applyBorder="1" applyAlignment="1">
      <alignment vertical="center" wrapText="1"/>
    </xf>
    <xf numFmtId="0" fontId="63" fillId="0" borderId="7" xfId="0" applyFont="1" applyBorder="1" applyAlignment="1">
      <alignment vertical="center" wrapText="1"/>
    </xf>
    <xf numFmtId="0" fontId="47" fillId="0" borderId="0" xfId="0" applyFont="1" applyAlignment="1">
      <alignment vertical="top" wrapText="1"/>
    </xf>
    <xf numFmtId="0" fontId="24" fillId="0" borderId="22" xfId="0" applyFont="1" applyBorder="1" applyAlignment="1" applyProtection="1">
      <alignment vertical="center" wrapText="1"/>
      <protection locked="0"/>
    </xf>
    <xf numFmtId="0" fontId="42" fillId="0" borderId="3" xfId="0" applyFont="1" applyBorder="1" applyAlignment="1">
      <alignment vertical="top" wrapText="1"/>
    </xf>
    <xf numFmtId="4" fontId="35" fillId="3" borderId="3" xfId="6" applyNumberFormat="1" applyFont="1" applyFill="1" applyBorder="1" applyProtection="1"/>
    <xf numFmtId="4" fontId="35" fillId="9" borderId="3" xfId="0" applyNumberFormat="1" applyFont="1" applyFill="1" applyBorder="1" applyProtection="1">
      <protection locked="0"/>
    </xf>
    <xf numFmtId="4" fontId="31" fillId="0" borderId="3" xfId="0" applyNumberFormat="1" applyFont="1" applyBorder="1"/>
    <xf numFmtId="0" fontId="14" fillId="0" borderId="0" xfId="0" applyFont="1" applyAlignment="1">
      <alignment vertical="center"/>
    </xf>
    <xf numFmtId="4" fontId="34" fillId="0" borderId="0" xfId="0" applyNumberFormat="1" applyFont="1"/>
    <xf numFmtId="0" fontId="35" fillId="0" borderId="3" xfId="0" quotePrefix="1" applyFont="1" applyBorder="1" applyAlignment="1">
      <alignment horizontal="center" vertical="center"/>
    </xf>
    <xf numFmtId="0" fontId="35" fillId="0" borderId="3" xfId="0" applyFont="1" applyBorder="1" applyAlignment="1">
      <alignment horizontal="left" vertical="top" wrapText="1"/>
    </xf>
    <xf numFmtId="4" fontId="31" fillId="0" borderId="0" xfId="0" applyNumberFormat="1" applyFont="1"/>
    <xf numFmtId="4" fontId="45" fillId="0" borderId="0" xfId="0" applyNumberFormat="1" applyFont="1"/>
    <xf numFmtId="4" fontId="35" fillId="8" borderId="3" xfId="0" applyNumberFormat="1" applyFont="1" applyFill="1" applyBorder="1"/>
    <xf numFmtId="0" fontId="42"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56" fillId="0" borderId="68" xfId="0" quotePrefix="1" applyFont="1" applyBorder="1" applyAlignment="1">
      <alignment horizontal="center" vertical="center"/>
    </xf>
    <xf numFmtId="4" fontId="34"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29" fillId="0" borderId="69" xfId="0" applyNumberFormat="1" applyFont="1" applyBorder="1"/>
    <xf numFmtId="4" fontId="24" fillId="8" borderId="8" xfId="0" applyNumberFormat="1" applyFont="1" applyFill="1" applyBorder="1"/>
    <xf numFmtId="0" fontId="64" fillId="0" borderId="7" xfId="0" applyFont="1" applyBorder="1" applyAlignment="1">
      <alignment wrapText="1"/>
    </xf>
    <xf numFmtId="0" fontId="64" fillId="0" borderId="40" xfId="0" quotePrefix="1" applyFont="1" applyBorder="1" applyAlignment="1">
      <alignment horizontal="center" vertical="center"/>
    </xf>
    <xf numFmtId="0" fontId="25" fillId="3" borderId="3" xfId="1" applyFont="1" applyFill="1" applyBorder="1" applyAlignment="1" applyProtection="1">
      <alignment horizontal="left" vertical="top" wrapText="1"/>
      <protection locked="0"/>
    </xf>
    <xf numFmtId="0" fontId="65" fillId="0" borderId="3" xfId="0" applyFont="1" applyBorder="1" applyAlignment="1">
      <alignment wrapText="1"/>
    </xf>
    <xf numFmtId="4" fontId="67" fillId="3" borderId="3" xfId="6" applyNumberFormat="1" applyFont="1" applyFill="1" applyBorder="1"/>
    <xf numFmtId="4" fontId="65" fillId="0" borderId="3" xfId="0" applyNumberFormat="1" applyFont="1" applyBorder="1"/>
    <xf numFmtId="0" fontId="65" fillId="0" borderId="0" xfId="0" applyFont="1"/>
    <xf numFmtId="4" fontId="65" fillId="9" borderId="3" xfId="0" applyNumberFormat="1" applyFont="1" applyFill="1" applyBorder="1" applyProtection="1">
      <protection locked="0"/>
    </xf>
    <xf numFmtId="0" fontId="24" fillId="0" borderId="0" xfId="0" quotePrefix="1" applyFont="1" applyAlignment="1">
      <alignment horizontal="center" vertical="center"/>
    </xf>
    <xf numFmtId="0" fontId="34" fillId="15" borderId="70" xfId="0" applyFont="1" applyFill="1" applyBorder="1" applyAlignment="1">
      <alignment vertical="center"/>
    </xf>
    <xf numFmtId="0" fontId="65" fillId="15" borderId="3" xfId="0" applyFont="1" applyFill="1" applyBorder="1" applyAlignment="1">
      <alignment wrapText="1"/>
    </xf>
    <xf numFmtId="0" fontId="66" fillId="15" borderId="0" xfId="0" applyFont="1" applyFill="1"/>
    <xf numFmtId="4" fontId="70" fillId="15" borderId="3" xfId="1" applyNumberFormat="1" applyFont="1" applyFill="1" applyBorder="1" applyAlignment="1">
      <alignment horizontal="right" vertical="top"/>
    </xf>
    <xf numFmtId="0" fontId="68" fillId="15" borderId="3" xfId="1" applyFont="1" applyFill="1" applyBorder="1" applyAlignment="1">
      <alignment horizontal="right" vertical="top" wrapText="1"/>
    </xf>
    <xf numFmtId="9" fontId="26" fillId="10"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58" fillId="0" borderId="3" xfId="0" applyNumberFormat="1" applyFont="1" applyBorder="1" applyAlignment="1">
      <alignment horizontal="left" vertical="top"/>
    </xf>
    <xf numFmtId="3" fontId="35" fillId="0" borderId="3" xfId="0" applyNumberFormat="1" applyFont="1" applyBorder="1" applyAlignment="1">
      <alignment horizontal="left" vertical="top" wrapText="1"/>
    </xf>
    <xf numFmtId="0" fontId="0" fillId="0" borderId="3" xfId="0" applyBorder="1" applyAlignment="1">
      <alignment horizontal="justify" vertical="center"/>
    </xf>
    <xf numFmtId="0" fontId="66" fillId="0" borderId="3" xfId="0" applyFont="1" applyBorder="1" applyAlignment="1">
      <alignment horizontal="justify" vertical="center"/>
    </xf>
    <xf numFmtId="0" fontId="71" fillId="0" borderId="3" xfId="0" applyFont="1" applyBorder="1"/>
    <xf numFmtId="4" fontId="72" fillId="3" borderId="3" xfId="6" applyNumberFormat="1" applyFont="1" applyFill="1" applyBorder="1"/>
    <xf numFmtId="4" fontId="71" fillId="0" borderId="3" xfId="0" applyNumberFormat="1" applyFont="1" applyBorder="1"/>
    <xf numFmtId="0" fontId="71" fillId="0" borderId="0" xfId="0" applyFont="1"/>
    <xf numFmtId="4" fontId="71" fillId="9" borderId="3" xfId="0" applyNumberFormat="1" applyFont="1" applyFill="1" applyBorder="1" applyProtection="1">
      <protection locked="0"/>
    </xf>
    <xf numFmtId="0" fontId="34" fillId="16" borderId="70" xfId="0" applyFont="1" applyFill="1" applyBorder="1" applyAlignment="1">
      <alignment vertical="center"/>
    </xf>
    <xf numFmtId="0" fontId="0" fillId="16" borderId="0" xfId="0" applyFill="1"/>
    <xf numFmtId="4" fontId="69" fillId="15" borderId="3" xfId="0" applyNumberFormat="1" applyFont="1" applyFill="1" applyBorder="1"/>
    <xf numFmtId="0" fontId="65" fillId="0" borderId="8" xfId="0" applyFont="1" applyBorder="1" applyAlignment="1">
      <alignment wrapText="1"/>
    </xf>
    <xf numFmtId="4" fontId="67" fillId="3" borderId="8" xfId="6" applyNumberFormat="1" applyFont="1" applyFill="1" applyBorder="1"/>
    <xf numFmtId="4" fontId="65" fillId="0" borderId="8" xfId="0" applyNumberFormat="1" applyFont="1" applyBorder="1"/>
    <xf numFmtId="0" fontId="71" fillId="16" borderId="7" xfId="0" applyFont="1" applyFill="1" applyBorder="1"/>
    <xf numFmtId="4" fontId="34" fillId="0" borderId="72" xfId="0" applyNumberFormat="1" applyFont="1" applyBorder="1"/>
    <xf numFmtId="4" fontId="65" fillId="9" borderId="8" xfId="0" applyNumberFormat="1" applyFont="1" applyFill="1" applyBorder="1" applyProtection="1">
      <protection locked="0"/>
    </xf>
    <xf numFmtId="4" fontId="34" fillId="0" borderId="73" xfId="0" applyNumberFormat="1" applyFont="1" applyBorder="1"/>
    <xf numFmtId="4" fontId="73" fillId="16" borderId="7" xfId="0" applyNumberFormat="1" applyFont="1" applyFill="1" applyBorder="1"/>
    <xf numFmtId="0" fontId="0" fillId="0" borderId="7" xfId="0" applyBorder="1" applyAlignment="1">
      <alignment horizontal="justify" vertical="center"/>
    </xf>
    <xf numFmtId="4" fontId="23"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4" fillId="0" borderId="3" xfId="0" applyFont="1" applyBorder="1" applyAlignment="1">
      <alignment horizontal="justify" vertical="center"/>
    </xf>
    <xf numFmtId="0" fontId="71" fillId="3" borderId="3" xfId="0" applyFont="1" applyFill="1" applyBorder="1"/>
    <xf numFmtId="0" fontId="65" fillId="3" borderId="3" xfId="0" applyFont="1" applyFill="1" applyBorder="1" applyAlignment="1">
      <alignment wrapText="1"/>
    </xf>
    <xf numFmtId="49" fontId="38" fillId="0" borderId="3" xfId="0" applyNumberFormat="1" applyFont="1" applyBorder="1" applyAlignment="1">
      <alignment horizontal="center" vertical="center" wrapText="1"/>
    </xf>
    <xf numFmtId="0" fontId="75" fillId="0" borderId="3" xfId="0" applyFont="1" applyBorder="1" applyAlignment="1">
      <alignment vertical="top"/>
    </xf>
    <xf numFmtId="0" fontId="75" fillId="0" borderId="3" xfId="0" applyFont="1" applyBorder="1" applyAlignment="1">
      <alignment horizontal="justify" vertical="top"/>
    </xf>
    <xf numFmtId="0" fontId="56" fillId="0" borderId="0" xfId="0" applyFont="1" applyAlignment="1">
      <alignment wrapText="1"/>
    </xf>
    <xf numFmtId="0" fontId="77" fillId="16" borderId="7" xfId="0" applyFont="1" applyFill="1" applyBorder="1"/>
    <xf numFmtId="4" fontId="78" fillId="16" borderId="7" xfId="0" applyNumberFormat="1" applyFont="1" applyFill="1" applyBorder="1"/>
    <xf numFmtId="4" fontId="78" fillId="8" borderId="3" xfId="1" applyNumberFormat="1" applyFont="1" applyFill="1" applyBorder="1" applyAlignment="1">
      <alignment horizontal="right" vertical="top"/>
    </xf>
    <xf numFmtId="0" fontId="79" fillId="0" borderId="3" xfId="1" applyFont="1" applyBorder="1" applyAlignment="1">
      <alignment horizontal="left" vertical="center" wrapText="1"/>
    </xf>
    <xf numFmtId="0" fontId="80"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2" fillId="0" borderId="7" xfId="0" quotePrefix="1" applyFont="1" applyBorder="1" applyAlignment="1">
      <alignment horizontal="center" vertical="center"/>
    </xf>
    <xf numFmtId="0" fontId="13" fillId="0" borderId="7" xfId="0" applyFont="1" applyBorder="1" applyAlignment="1">
      <alignment wrapText="1"/>
    </xf>
    <xf numFmtId="4" fontId="13" fillId="3" borderId="7" xfId="6" applyNumberFormat="1" applyFont="1" applyFill="1" applyBorder="1" applyProtection="1"/>
    <xf numFmtId="4" fontId="13" fillId="0" borderId="7" xfId="0" applyNumberFormat="1" applyFont="1" applyBorder="1"/>
    <xf numFmtId="0" fontId="0" fillId="0" borderId="35" xfId="0" applyBorder="1"/>
    <xf numFmtId="4" fontId="31" fillId="0" borderId="15" xfId="0" applyNumberFormat="1" applyFont="1" applyBorder="1"/>
    <xf numFmtId="0" fontId="35" fillId="0" borderId="35" xfId="0" applyFont="1" applyBorder="1"/>
    <xf numFmtId="4" fontId="31" fillId="8" borderId="15" xfId="0" applyNumberFormat="1" applyFont="1" applyFill="1" applyBorder="1"/>
    <xf numFmtId="4" fontId="0" fillId="0" borderId="75" xfId="0" applyNumberFormat="1" applyBorder="1"/>
    <xf numFmtId="4" fontId="24"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3" fillId="3" borderId="25" xfId="6" applyNumberFormat="1" applyFont="1" applyFill="1" applyBorder="1"/>
    <xf numFmtId="4" fontId="24" fillId="9" borderId="25" xfId="0" applyNumberFormat="1" applyFont="1" applyFill="1" applyBorder="1" applyProtection="1">
      <protection locked="0"/>
    </xf>
    <xf numFmtId="0" fontId="0" fillId="0" borderId="25" xfId="0" applyBorder="1" applyAlignment="1">
      <alignment wrapText="1"/>
    </xf>
    <xf numFmtId="0" fontId="25" fillId="17" borderId="3" xfId="0" applyFont="1" applyFill="1" applyBorder="1" applyAlignment="1">
      <alignment horizontal="left" vertical="top" wrapText="1"/>
    </xf>
    <xf numFmtId="0" fontId="81" fillId="0" borderId="3" xfId="0" applyFont="1" applyBorder="1" applyAlignment="1">
      <alignment vertical="center" wrapText="1"/>
    </xf>
    <xf numFmtId="0" fontId="0" fillId="0" borderId="75" xfId="0" applyBorder="1" applyAlignment="1">
      <alignment wrapText="1"/>
    </xf>
    <xf numFmtId="49" fontId="29" fillId="0" borderId="57" xfId="0" quotePrefix="1" applyNumberFormat="1" applyFont="1" applyBorder="1" applyAlignment="1">
      <alignment horizontal="center" vertical="center" wrapText="1"/>
    </xf>
    <xf numFmtId="49" fontId="29" fillId="0" borderId="24" xfId="0" quotePrefix="1" applyNumberFormat="1" applyFont="1" applyBorder="1" applyAlignment="1">
      <alignment horizontal="center" vertical="center" wrapText="1"/>
    </xf>
    <xf numFmtId="3" fontId="16" fillId="0" borderId="3" xfId="0" applyNumberFormat="1" applyFont="1" applyBorder="1" applyAlignment="1">
      <alignment horizontal="center" vertical="top"/>
    </xf>
    <xf numFmtId="3" fontId="18" fillId="0" borderId="7" xfId="0" applyNumberFormat="1" applyFont="1" applyBorder="1" applyAlignment="1">
      <alignment horizontal="left" vertical="top"/>
    </xf>
    <xf numFmtId="49" fontId="29"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29" fillId="0" borderId="7" xfId="0" quotePrefix="1" applyNumberFormat="1" applyFont="1" applyBorder="1" applyAlignment="1">
      <alignment horizontal="center" vertical="center" wrapText="1"/>
    </xf>
    <xf numFmtId="0" fontId="46" fillId="0" borderId="3" xfId="1" applyFont="1" applyBorder="1" applyAlignment="1">
      <alignment horizontal="left" vertical="top" wrapText="1"/>
    </xf>
    <xf numFmtId="4" fontId="27" fillId="12" borderId="0" xfId="1" applyNumberFormat="1" applyFont="1" applyFill="1" applyAlignment="1">
      <alignment horizontal="right" vertical="top"/>
    </xf>
    <xf numFmtId="9" fontId="26" fillId="12" borderId="6" xfId="5" applyFont="1" applyFill="1" applyBorder="1" applyAlignment="1" applyProtection="1">
      <alignment vertical="top"/>
    </xf>
    <xf numFmtId="165" fontId="21" fillId="13" borderId="3" xfId="0" applyNumberFormat="1" applyFont="1" applyFill="1" applyBorder="1" applyAlignment="1" applyProtection="1">
      <alignment horizontal="right" vertical="top" wrapText="1"/>
      <protection locked="0"/>
    </xf>
    <xf numFmtId="9" fontId="26" fillId="3" borderId="6" xfId="5" applyFont="1" applyFill="1" applyBorder="1" applyAlignment="1" applyProtection="1">
      <alignment vertical="top"/>
    </xf>
    <xf numFmtId="0" fontId="26" fillId="3" borderId="3" xfId="0" applyFont="1" applyFill="1" applyBorder="1" applyAlignment="1">
      <alignment horizontal="left" vertical="center" wrapText="1"/>
    </xf>
    <xf numFmtId="0" fontId="36" fillId="3" borderId="0" xfId="0" applyFont="1" applyFill="1" applyAlignment="1">
      <alignment horizontal="left" vertical="top" wrapText="1"/>
    </xf>
    <xf numFmtId="0" fontId="25" fillId="9" borderId="0" xfId="0" applyFont="1" applyFill="1" applyAlignment="1" applyProtection="1">
      <alignment vertical="top" wrapText="1"/>
      <protection locked="0"/>
    </xf>
    <xf numFmtId="0" fontId="25" fillId="0" borderId="0" xfId="0" applyFont="1" applyAlignment="1">
      <alignment vertical="top" wrapText="1"/>
    </xf>
    <xf numFmtId="4" fontId="21" fillId="9" borderId="3" xfId="0" applyNumberFormat="1" applyFont="1" applyFill="1" applyBorder="1" applyAlignment="1" applyProtection="1">
      <alignment horizontal="center" vertical="top" wrapText="1"/>
      <protection locked="0"/>
    </xf>
    <xf numFmtId="0" fontId="26" fillId="3" borderId="3" xfId="0" applyFont="1" applyFill="1" applyBorder="1" applyAlignment="1">
      <alignment vertical="top" wrapText="1"/>
    </xf>
    <xf numFmtId="0" fontId="25" fillId="0" borderId="0" xfId="0" applyFont="1" applyAlignment="1">
      <alignment horizontal="left" vertical="distributed"/>
    </xf>
    <xf numFmtId="3" fontId="25" fillId="0" borderId="4" xfId="0" applyNumberFormat="1" applyFont="1" applyBorder="1" applyAlignment="1">
      <alignment horizontal="left" vertical="distributed"/>
    </xf>
    <xf numFmtId="3" fontId="25" fillId="0" borderId="2" xfId="0" applyNumberFormat="1" applyFont="1" applyBorder="1" applyAlignment="1">
      <alignment horizontal="left" vertical="distributed"/>
    </xf>
    <xf numFmtId="3" fontId="25" fillId="0" borderId="5" xfId="0" applyNumberFormat="1" applyFont="1" applyBorder="1" applyAlignment="1">
      <alignment horizontal="left" vertical="distributed"/>
    </xf>
    <xf numFmtId="0" fontId="25" fillId="0" borderId="4" xfId="0" applyFont="1" applyBorder="1" applyAlignment="1">
      <alignment horizontal="left" vertical="distributed" wrapText="1"/>
    </xf>
    <xf numFmtId="0" fontId="25" fillId="0" borderId="2" xfId="0" applyFont="1" applyBorder="1" applyAlignment="1">
      <alignment horizontal="left" vertical="distributed" wrapText="1"/>
    </xf>
    <xf numFmtId="0" fontId="25" fillId="0" borderId="5" xfId="0" applyFont="1" applyBorder="1" applyAlignment="1">
      <alignment horizontal="left" vertical="distributed" wrapText="1"/>
    </xf>
    <xf numFmtId="0" fontId="25" fillId="0" borderId="0" xfId="0" applyFont="1" applyAlignment="1">
      <alignment horizontal="left" vertical="center"/>
    </xf>
    <xf numFmtId="0" fontId="40"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5" fillId="0" borderId="4" xfId="0" applyFont="1" applyBorder="1" applyAlignment="1">
      <alignment horizontal="left" vertical="distributed"/>
    </xf>
    <xf numFmtId="0" fontId="25" fillId="0" borderId="2" xfId="0" applyFont="1" applyBorder="1" applyAlignment="1">
      <alignment horizontal="left" vertical="distributed"/>
    </xf>
    <xf numFmtId="0" fontId="25" fillId="0" borderId="5" xfId="0" applyFont="1" applyBorder="1" applyAlignment="1">
      <alignment horizontal="left" vertical="distributed"/>
    </xf>
    <xf numFmtId="0" fontId="34" fillId="0" borderId="27" xfId="0" applyFont="1" applyBorder="1" applyAlignment="1">
      <alignment vertical="center"/>
    </xf>
    <xf numFmtId="0" fontId="34" fillId="0" borderId="28" xfId="0" applyFont="1" applyBorder="1" applyAlignment="1">
      <alignment vertical="center"/>
    </xf>
    <xf numFmtId="0" fontId="34" fillId="0" borderId="36" xfId="0" applyFont="1" applyBorder="1" applyAlignment="1">
      <alignment vertical="center"/>
    </xf>
    <xf numFmtId="0" fontId="34" fillId="0" borderId="43" xfId="0" applyFont="1" applyBorder="1" applyAlignment="1">
      <alignment vertical="center"/>
    </xf>
    <xf numFmtId="0" fontId="34" fillId="0" borderId="44" xfId="0" applyFont="1" applyBorder="1" applyAlignment="1">
      <alignment vertical="center"/>
    </xf>
    <xf numFmtId="0" fontId="34" fillId="0" borderId="27" xfId="0" applyFont="1" applyBorder="1" applyAlignment="1">
      <alignment vertical="center" wrapText="1"/>
    </xf>
    <xf numFmtId="0" fontId="34" fillId="0" borderId="35" xfId="0" applyFont="1" applyBorder="1" applyAlignment="1">
      <alignment vertical="center"/>
    </xf>
    <xf numFmtId="0" fontId="34" fillId="0" borderId="74" xfId="0" applyFont="1" applyBorder="1" applyAlignment="1">
      <alignment vertical="center"/>
    </xf>
    <xf numFmtId="0" fontId="34" fillId="0" borderId="15" xfId="0" applyFont="1" applyBorder="1" applyAlignment="1">
      <alignment vertical="center"/>
    </xf>
    <xf numFmtId="0" fontId="34" fillId="0" borderId="66" xfId="0" applyFont="1" applyBorder="1" applyAlignment="1">
      <alignment vertical="center"/>
    </xf>
    <xf numFmtId="0" fontId="34" fillId="0" borderId="67" xfId="0" applyFont="1" applyBorder="1" applyAlignment="1">
      <alignment vertical="center"/>
    </xf>
    <xf numFmtId="0" fontId="34" fillId="0" borderId="66"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76" xfId="0" applyFont="1" applyBorder="1" applyAlignment="1">
      <alignment horizontal="center" vertical="center" wrapText="1"/>
    </xf>
    <xf numFmtId="0" fontId="32"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4" fillId="0" borderId="47" xfId="0" applyFont="1" applyBorder="1" applyAlignment="1">
      <alignment vertical="center"/>
    </xf>
    <xf numFmtId="0" fontId="34" fillId="0" borderId="48" xfId="0" applyFont="1" applyBorder="1" applyAlignment="1">
      <alignment vertical="center"/>
    </xf>
    <xf numFmtId="0" fontId="34" fillId="0" borderId="58" xfId="0" applyFont="1" applyBorder="1" applyAlignment="1">
      <alignment vertical="center"/>
    </xf>
    <xf numFmtId="0" fontId="34" fillId="0" borderId="71" xfId="0" applyFont="1" applyBorder="1" applyAlignment="1">
      <alignment vertical="center"/>
    </xf>
    <xf numFmtId="0" fontId="33" fillId="0" borderId="0" xfId="0" applyFont="1" applyAlignment="1">
      <alignment horizontal="center" vertical="center"/>
    </xf>
    <xf numFmtId="0" fontId="34"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0" xfId="0" applyFont="1" applyBorder="1" applyAlignment="1">
      <alignment horizontal="center" vertical="center"/>
    </xf>
    <xf numFmtId="0" fontId="34" fillId="0" borderId="14" xfId="0" applyFont="1" applyBorder="1" applyAlignment="1">
      <alignment horizontal="center" vertical="center"/>
    </xf>
    <xf numFmtId="0" fontId="34" fillId="0" borderId="18" xfId="0" applyFont="1" applyBorder="1" applyAlignment="1">
      <alignment vertical="center"/>
    </xf>
    <xf numFmtId="0" fontId="34" fillId="0" borderId="19" xfId="0" applyFont="1" applyBorder="1" applyAlignment="1">
      <alignment vertical="center"/>
    </xf>
    <xf numFmtId="0" fontId="34" fillId="0" borderId="20" xfId="0" applyFont="1" applyBorder="1" applyAlignment="1">
      <alignment vertical="center"/>
    </xf>
    <xf numFmtId="0" fontId="34" fillId="0" borderId="47" xfId="0" applyFont="1" applyBorder="1" applyAlignment="1">
      <alignment vertical="center" wrapText="1"/>
    </xf>
    <xf numFmtId="0" fontId="34" fillId="0" borderId="49" xfId="0" applyFont="1" applyBorder="1" applyAlignment="1">
      <alignment vertical="center"/>
    </xf>
    <xf numFmtId="0" fontId="34" fillId="0" borderId="51" xfId="0" applyFont="1" applyBorder="1" applyAlignment="1">
      <alignment vertical="center"/>
    </xf>
    <xf numFmtId="0" fontId="34" fillId="0" borderId="52" xfId="0" applyFont="1" applyBorder="1" applyAlignment="1">
      <alignment vertical="center"/>
    </xf>
    <xf numFmtId="0" fontId="34" fillId="0" borderId="18" xfId="0" applyFont="1" applyBorder="1" applyAlignment="1">
      <alignment vertical="center" wrapText="1"/>
    </xf>
    <xf numFmtId="0" fontId="45" fillId="0" borderId="3" xfId="0" applyFont="1" applyBorder="1" applyAlignment="1">
      <alignment vertical="top" wrapText="1"/>
    </xf>
    <xf numFmtId="0" fontId="45" fillId="0" borderId="3" xfId="0" applyFont="1" applyBorder="1" applyAlignment="1">
      <alignment vertical="center"/>
    </xf>
    <xf numFmtId="0" fontId="45" fillId="0" borderId="3" xfId="0" applyFont="1" applyBorder="1" applyAlignment="1">
      <alignment vertical="center" wrapText="1"/>
    </xf>
    <xf numFmtId="0" fontId="14" fillId="0" borderId="66" xfId="0" applyFont="1" applyBorder="1" applyAlignment="1">
      <alignment vertical="center"/>
    </xf>
    <xf numFmtId="0" fontId="14" fillId="0" borderId="67" xfId="0" applyFont="1" applyBorder="1" applyAlignment="1">
      <alignment vertical="center"/>
    </xf>
    <xf numFmtId="0" fontId="26" fillId="0" borderId="0" xfId="1" applyFont="1" applyAlignment="1">
      <alignment horizontal="left" vertical="top"/>
    </xf>
    <xf numFmtId="4" fontId="25" fillId="0" borderId="3" xfId="1" applyNumberFormat="1" applyFont="1" applyBorder="1" applyAlignment="1">
      <alignment horizontal="center" vertical="center" wrapText="1"/>
    </xf>
    <xf numFmtId="0" fontId="25" fillId="0" borderId="3" xfId="1" applyFont="1" applyBorder="1" applyAlignment="1">
      <alignment horizontal="left" vertical="top"/>
    </xf>
    <xf numFmtId="0" fontId="21" fillId="0" borderId="3" xfId="1" applyFont="1" applyBorder="1" applyAlignment="1">
      <alignment horizontal="left" vertical="top"/>
    </xf>
    <xf numFmtId="0" fontId="25" fillId="3" borderId="3" xfId="1" applyFont="1" applyFill="1" applyBorder="1" applyAlignment="1">
      <alignment horizontal="left" vertical="top"/>
    </xf>
    <xf numFmtId="0" fontId="21" fillId="3" borderId="3" xfId="1" applyFont="1" applyFill="1" applyBorder="1" applyAlignment="1">
      <alignment horizontal="left" vertical="top"/>
    </xf>
    <xf numFmtId="4" fontId="25" fillId="0" borderId="8" xfId="1" applyNumberFormat="1" applyFont="1" applyBorder="1" applyAlignment="1">
      <alignment horizontal="center" vertical="center" wrapText="1"/>
    </xf>
    <xf numFmtId="4" fontId="25" fillId="0" borderId="7" xfId="1" applyNumberFormat="1" applyFont="1" applyBorder="1" applyAlignment="1">
      <alignment horizontal="center" vertical="center" wrapText="1"/>
    </xf>
    <xf numFmtId="0" fontId="25" fillId="0" borderId="8" xfId="1" applyFont="1" applyBorder="1" applyAlignment="1">
      <alignment horizontal="center" vertical="center" wrapText="1"/>
    </xf>
    <xf numFmtId="0" fontId="25" fillId="0" borderId="7" xfId="1" applyFont="1" applyBorder="1" applyAlignment="1">
      <alignment horizontal="center" vertical="center" wrapText="1"/>
    </xf>
    <xf numFmtId="49" fontId="25" fillId="0" borderId="8" xfId="1" applyNumberFormat="1" applyFont="1" applyBorder="1" applyAlignment="1">
      <alignment vertical="center"/>
    </xf>
    <xf numFmtId="49" fontId="25"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1" fillId="0" borderId="6" xfId="5" applyFont="1" applyBorder="1" applyAlignment="1" applyProtection="1">
      <alignment horizontal="center" vertical="top"/>
    </xf>
    <xf numFmtId="9" fontId="31" fillId="0" borderId="0" xfId="5" applyFont="1" applyBorder="1" applyAlignment="1" applyProtection="1">
      <alignment horizontal="center" vertical="top"/>
    </xf>
    <xf numFmtId="0" fontId="25" fillId="3" borderId="4" xfId="1" applyFont="1" applyFill="1" applyBorder="1" applyAlignment="1">
      <alignment horizontal="left" vertical="top" wrapText="1"/>
    </xf>
    <xf numFmtId="0" fontId="25" fillId="3" borderId="2" xfId="1" applyFont="1" applyFill="1" applyBorder="1" applyAlignment="1">
      <alignment horizontal="left" vertical="top" wrapText="1"/>
    </xf>
    <xf numFmtId="0" fontId="25" fillId="3" borderId="5" xfId="1" applyFont="1" applyFill="1" applyBorder="1" applyAlignment="1">
      <alignment horizontal="lef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7" xfId="0" applyNumberFormat="1" applyFont="1" applyBorder="1" applyAlignment="1">
      <alignment horizontal="left" vertical="top" wrapText="1"/>
    </xf>
    <xf numFmtId="3" fontId="14" fillId="0" borderId="3" xfId="0" applyNumberFormat="1" applyFont="1" applyBorder="1" applyAlignment="1">
      <alignment horizontal="left" vertical="top" wrapText="1"/>
    </xf>
    <xf numFmtId="3" fontId="14" fillId="0" borderId="4" xfId="0" applyNumberFormat="1" applyFont="1" applyBorder="1" applyAlignment="1">
      <alignment horizontal="center" vertical="top" wrapText="1"/>
    </xf>
    <xf numFmtId="3" fontId="14" fillId="0" borderId="2" xfId="0" applyNumberFormat="1" applyFont="1" applyBorder="1" applyAlignment="1">
      <alignment horizontal="center" vertical="top" wrapText="1"/>
    </xf>
    <xf numFmtId="3" fontId="14" fillId="0" borderId="5" xfId="0" applyNumberFormat="1" applyFont="1" applyBorder="1" applyAlignment="1">
      <alignment horizontal="center" vertical="top" wrapText="1"/>
    </xf>
    <xf numFmtId="0" fontId="26"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0" fontId="82" fillId="0" borderId="3" xfId="0" applyFont="1" applyBorder="1" applyAlignment="1">
      <alignment horizontal="left" vertical="top" wrapText="1"/>
    </xf>
    <xf numFmtId="0" fontId="83" fillId="0" borderId="3" xfId="0" applyFont="1" applyBorder="1" applyAlignment="1">
      <alignment horizontal="lef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J19" sqref="J19"/>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57" t="s">
        <v>143</v>
      </c>
      <c r="B1" s="457"/>
      <c r="C1" s="457"/>
      <c r="D1" s="457"/>
      <c r="E1" s="457"/>
      <c r="F1" s="457"/>
    </row>
    <row r="2" spans="1:8" ht="12.75" thickBot="1" x14ac:dyDescent="0.25"/>
    <row r="3" spans="1:8" x14ac:dyDescent="0.2">
      <c r="A3" s="125" t="s">
        <v>318</v>
      </c>
    </row>
    <row r="4" spans="1:8" ht="28.9" customHeight="1" x14ac:dyDescent="0.2">
      <c r="A4" s="458" t="s">
        <v>369</v>
      </c>
      <c r="B4" s="458"/>
      <c r="C4" s="458"/>
      <c r="D4" s="126"/>
      <c r="E4" s="127"/>
      <c r="F4" s="127"/>
    </row>
    <row r="5" spans="1:8" ht="38.25" customHeight="1" x14ac:dyDescent="0.2">
      <c r="A5" s="459" t="s">
        <v>495</v>
      </c>
      <c r="B5" s="459"/>
      <c r="C5" s="459"/>
      <c r="D5" s="459"/>
      <c r="E5" s="459"/>
      <c r="F5" s="459"/>
      <c r="G5" s="459"/>
    </row>
    <row r="6" spans="1:8" ht="18" customHeight="1" x14ac:dyDescent="0.2">
      <c r="A6" s="459" t="s">
        <v>496</v>
      </c>
      <c r="B6" s="459"/>
      <c r="C6" s="459"/>
      <c r="D6" s="459"/>
      <c r="E6" s="459"/>
      <c r="F6" s="459"/>
      <c r="G6" s="459"/>
    </row>
    <row r="7" spans="1:8" ht="15" customHeight="1" x14ac:dyDescent="0.2">
      <c r="A7" s="459" t="s">
        <v>512</v>
      </c>
      <c r="B7" s="459"/>
      <c r="C7" s="459"/>
      <c r="D7" s="459"/>
      <c r="E7" s="459"/>
      <c r="F7" s="459"/>
      <c r="G7" s="459"/>
    </row>
    <row r="8" spans="1:8" ht="19.149999999999999" customHeight="1" x14ac:dyDescent="0.2">
      <c r="A8" s="128"/>
      <c r="B8" s="128"/>
      <c r="C8" s="128"/>
      <c r="D8" s="129"/>
      <c r="E8" s="129"/>
      <c r="F8" s="129"/>
      <c r="G8" s="130"/>
      <c r="H8" s="130"/>
    </row>
    <row r="9" spans="1:8" ht="24.6" customHeight="1" x14ac:dyDescent="0.2">
      <c r="A9" s="242" t="s">
        <v>140</v>
      </c>
      <c r="B9" s="460" t="s">
        <v>497</v>
      </c>
      <c r="C9" s="460"/>
      <c r="D9" s="460"/>
      <c r="E9" s="460"/>
      <c r="F9" s="460"/>
      <c r="G9" s="460"/>
      <c r="H9" s="126"/>
    </row>
    <row r="10" spans="1:8" x14ac:dyDescent="0.2">
      <c r="A10" s="200"/>
      <c r="B10" s="132"/>
      <c r="C10" s="131"/>
      <c r="D10" s="131"/>
      <c r="E10" s="131"/>
      <c r="F10" s="131"/>
      <c r="G10" s="131"/>
      <c r="H10" s="131"/>
    </row>
    <row r="11" spans="1:8" ht="39" customHeight="1" x14ac:dyDescent="0.2">
      <c r="A11" s="242" t="s">
        <v>141</v>
      </c>
      <c r="B11" s="460"/>
      <c r="C11" s="460"/>
      <c r="D11" s="460"/>
      <c r="E11" s="460"/>
      <c r="F11" s="460"/>
      <c r="G11" s="460"/>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4">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353</v>
      </c>
      <c r="B17" s="243">
        <v>2023</v>
      </c>
      <c r="C17" s="461" t="s">
        <v>365</v>
      </c>
      <c r="D17" s="461"/>
      <c r="E17" s="461"/>
      <c r="F17" s="461"/>
      <c r="G17" s="461"/>
      <c r="H17" s="130"/>
    </row>
    <row r="18" spans="1:12" ht="44.45" customHeight="1" x14ac:dyDescent="0.2">
      <c r="A18" s="239" t="s">
        <v>123</v>
      </c>
      <c r="B18" s="240"/>
      <c r="C18" s="461" t="s">
        <v>363</v>
      </c>
      <c r="D18" s="461"/>
      <c r="E18" s="461"/>
      <c r="F18" s="461"/>
      <c r="G18" s="461"/>
      <c r="H18" s="241"/>
      <c r="I18" s="241"/>
      <c r="J18" s="241"/>
      <c r="K18" s="241"/>
      <c r="L18" s="241"/>
    </row>
    <row r="19" spans="1:12" ht="55.15" customHeight="1" x14ac:dyDescent="0.2">
      <c r="A19" s="239" t="s">
        <v>124</v>
      </c>
      <c r="B19" s="244"/>
      <c r="C19" s="461" t="s">
        <v>366</v>
      </c>
      <c r="D19" s="461"/>
      <c r="E19" s="461"/>
      <c r="F19" s="461"/>
      <c r="G19" s="461"/>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312</v>
      </c>
      <c r="B29" s="456" t="s">
        <v>313</v>
      </c>
      <c r="C29" s="456"/>
      <c r="D29" s="456"/>
      <c r="E29" s="456"/>
      <c r="F29" s="456"/>
      <c r="G29" s="456"/>
      <c r="H29" s="456"/>
      <c r="I29" s="456"/>
    </row>
    <row r="30" spans="1:12" s="163" customFormat="1" ht="15" customHeight="1" x14ac:dyDescent="0.2">
      <c r="A30" s="164" t="s">
        <v>306</v>
      </c>
      <c r="B30" s="456" t="s">
        <v>354</v>
      </c>
      <c r="C30" s="456"/>
      <c r="D30" s="456"/>
      <c r="E30" s="456"/>
      <c r="F30" s="456"/>
      <c r="G30" s="456"/>
      <c r="H30" s="456"/>
      <c r="I30" s="456"/>
    </row>
    <row r="31" spans="1:12" s="163" customFormat="1" ht="58.9" customHeight="1" x14ac:dyDescent="0.2">
      <c r="A31" s="164" t="s">
        <v>307</v>
      </c>
      <c r="B31" s="456" t="s">
        <v>362</v>
      </c>
      <c r="C31" s="456"/>
      <c r="D31" s="456"/>
      <c r="E31" s="456"/>
      <c r="F31" s="456"/>
      <c r="G31" s="456"/>
      <c r="H31" s="456"/>
      <c r="I31" s="456"/>
    </row>
    <row r="32" spans="1:12" ht="32.450000000000003" hidden="1" customHeight="1" x14ac:dyDescent="0.2">
      <c r="A32" s="164" t="s">
        <v>308</v>
      </c>
      <c r="B32" s="456" t="s">
        <v>337</v>
      </c>
      <c r="C32" s="456"/>
      <c r="D32" s="456"/>
      <c r="E32" s="456"/>
      <c r="F32" s="456"/>
      <c r="G32" s="456"/>
      <c r="H32" s="456"/>
      <c r="I32" s="456"/>
    </row>
    <row r="33" spans="1:9" ht="48" customHeight="1" x14ac:dyDescent="0.2">
      <c r="A33" s="165" t="s">
        <v>348</v>
      </c>
      <c r="B33" s="456" t="s">
        <v>310</v>
      </c>
      <c r="C33" s="456"/>
      <c r="D33" s="456"/>
      <c r="E33" s="456"/>
      <c r="F33" s="456"/>
      <c r="G33" s="456"/>
      <c r="H33" s="456"/>
      <c r="I33" s="456"/>
    </row>
    <row r="34" spans="1:9" x14ac:dyDescent="0.2">
      <c r="A34" s="165" t="s">
        <v>349</v>
      </c>
      <c r="B34" s="456" t="s">
        <v>311</v>
      </c>
      <c r="C34" s="456"/>
      <c r="D34" s="456"/>
      <c r="E34" s="456"/>
      <c r="F34" s="456"/>
      <c r="G34" s="456"/>
      <c r="H34" s="456"/>
      <c r="I34" s="456"/>
    </row>
    <row r="35" spans="1:9" ht="32.450000000000003" customHeight="1" x14ac:dyDescent="0.2">
      <c r="A35" s="165" t="s">
        <v>350</v>
      </c>
      <c r="B35" s="456" t="s">
        <v>315</v>
      </c>
      <c r="C35" s="456"/>
      <c r="D35" s="456"/>
      <c r="E35" s="456"/>
      <c r="F35" s="456"/>
      <c r="G35" s="456"/>
      <c r="H35" s="456"/>
      <c r="I35" s="456"/>
    </row>
    <row r="36" spans="1:9" ht="21.6" customHeight="1" x14ac:dyDescent="0.2">
      <c r="A36" s="165" t="s">
        <v>351</v>
      </c>
      <c r="B36" s="456" t="s">
        <v>314</v>
      </c>
      <c r="C36" s="456"/>
      <c r="D36" s="456"/>
      <c r="E36" s="456"/>
      <c r="F36" s="456"/>
      <c r="G36" s="456"/>
      <c r="H36" s="456"/>
      <c r="I36" s="456"/>
    </row>
    <row r="37" spans="1:9" ht="21.6" customHeight="1" x14ac:dyDescent="0.2">
      <c r="A37" s="165" t="s">
        <v>338</v>
      </c>
      <c r="B37" s="456" t="s">
        <v>339</v>
      </c>
      <c r="C37" s="456"/>
      <c r="D37" s="456"/>
      <c r="E37" s="456"/>
      <c r="F37" s="456"/>
      <c r="G37" s="456"/>
      <c r="H37" s="456"/>
      <c r="I37" s="456"/>
    </row>
    <row r="38" spans="1:9" ht="28.9" customHeight="1" x14ac:dyDescent="0.2">
      <c r="A38" s="165" t="s">
        <v>316</v>
      </c>
      <c r="B38" s="456" t="s">
        <v>364</v>
      </c>
      <c r="C38" s="456"/>
      <c r="D38" s="456"/>
      <c r="E38" s="456"/>
      <c r="F38" s="456"/>
      <c r="G38" s="456"/>
      <c r="H38" s="456"/>
      <c r="I38" s="456"/>
    </row>
    <row r="39" spans="1:9" x14ac:dyDescent="0.2">
      <c r="A39" s="165" t="s">
        <v>340</v>
      </c>
      <c r="B39" s="456" t="s">
        <v>309</v>
      </c>
      <c r="C39" s="456"/>
      <c r="D39" s="456"/>
      <c r="E39" s="456"/>
      <c r="F39" s="456"/>
      <c r="G39" s="456"/>
      <c r="H39" s="456"/>
      <c r="I39" s="456"/>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170</v>
      </c>
    </row>
    <row r="2" spans="1:5" x14ac:dyDescent="0.2">
      <c r="A2" s="154"/>
    </row>
    <row r="3" spans="1:5" x14ac:dyDescent="0.2">
      <c r="A3" s="470" t="s">
        <v>341</v>
      </c>
      <c r="B3" s="470"/>
      <c r="C3" s="470"/>
    </row>
    <row r="4" spans="1:5" x14ac:dyDescent="0.2">
      <c r="A4" s="154"/>
    </row>
    <row r="6" spans="1:5" x14ac:dyDescent="0.2">
      <c r="A6" s="471" t="s">
        <v>171</v>
      </c>
      <c r="B6" s="471"/>
      <c r="C6" s="471"/>
    </row>
    <row r="7" spans="1:5" x14ac:dyDescent="0.2">
      <c r="A7" s="124" t="s">
        <v>172</v>
      </c>
    </row>
    <row r="8" spans="1:5" ht="25.15" customHeight="1" x14ac:dyDescent="0.2">
      <c r="A8" s="472" t="s">
        <v>342</v>
      </c>
      <c r="B8" s="472"/>
      <c r="C8" s="472"/>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66" t="s">
        <v>173</v>
      </c>
      <c r="B12" s="467"/>
      <c r="C12" s="468"/>
    </row>
    <row r="13" spans="1:5" s="136" customFormat="1" x14ac:dyDescent="0.2">
      <c r="A13" s="473" t="s">
        <v>174</v>
      </c>
      <c r="B13" s="474"/>
      <c r="C13" s="475"/>
      <c r="D13" s="213"/>
      <c r="E13" s="213"/>
    </row>
    <row r="14" spans="1:5" x14ac:dyDescent="0.2">
      <c r="A14" s="137" t="s">
        <v>175</v>
      </c>
      <c r="B14" s="166"/>
      <c r="C14" s="166"/>
    </row>
    <row r="15" spans="1:5" ht="16.5" customHeight="1" x14ac:dyDescent="0.2">
      <c r="A15" s="137" t="s">
        <v>176</v>
      </c>
      <c r="B15" s="166"/>
      <c r="C15" s="166"/>
    </row>
    <row r="16" spans="1:5" x14ac:dyDescent="0.2">
      <c r="A16" s="137" t="s">
        <v>177</v>
      </c>
      <c r="B16" s="166"/>
      <c r="C16" s="166"/>
    </row>
    <row r="17" spans="1:5" x14ac:dyDescent="0.2">
      <c r="A17" s="137" t="s">
        <v>178</v>
      </c>
      <c r="B17" s="166"/>
      <c r="C17" s="166"/>
    </row>
    <row r="18" spans="1:5" ht="24" x14ac:dyDescent="0.2">
      <c r="A18" s="137" t="s">
        <v>179</v>
      </c>
      <c r="B18" s="166"/>
      <c r="C18" s="166"/>
    </row>
    <row r="19" spans="1:5" x14ac:dyDescent="0.2">
      <c r="A19" s="137" t="s">
        <v>180</v>
      </c>
      <c r="B19" s="166"/>
      <c r="C19" s="166"/>
    </row>
    <row r="20" spans="1:5" ht="24" x14ac:dyDescent="0.2">
      <c r="A20" s="137" t="s">
        <v>181</v>
      </c>
      <c r="B20" s="166"/>
      <c r="C20" s="166"/>
    </row>
    <row r="21" spans="1:5" ht="36" x14ac:dyDescent="0.2">
      <c r="A21" s="137" t="s">
        <v>182</v>
      </c>
      <c r="B21" s="166"/>
      <c r="C21" s="166"/>
    </row>
    <row r="22" spans="1:5" x14ac:dyDescent="0.2">
      <c r="A22" s="138" t="s">
        <v>183</v>
      </c>
      <c r="B22" s="139">
        <f t="shared" ref="B22:C22" si="0">SUM(B14:B18,B20)</f>
        <v>0</v>
      </c>
      <c r="C22" s="139">
        <f t="shared" si="0"/>
        <v>0</v>
      </c>
    </row>
    <row r="23" spans="1:5" s="136" customFormat="1" x14ac:dyDescent="0.2">
      <c r="A23" s="463" t="s">
        <v>184</v>
      </c>
      <c r="B23" s="464"/>
      <c r="C23" s="465"/>
      <c r="D23" s="213"/>
      <c r="E23" s="213"/>
    </row>
    <row r="24" spans="1:5" x14ac:dyDescent="0.2">
      <c r="A24" s="137" t="s">
        <v>185</v>
      </c>
      <c r="B24" s="166"/>
      <c r="C24" s="166"/>
    </row>
    <row r="25" spans="1:5" ht="24" x14ac:dyDescent="0.2">
      <c r="A25" s="137" t="s">
        <v>186</v>
      </c>
      <c r="B25" s="140">
        <f t="shared" ref="B25:C25" si="1">B26+B29+B31+B33</f>
        <v>0</v>
      </c>
      <c r="C25" s="140">
        <f t="shared" si="1"/>
        <v>0</v>
      </c>
    </row>
    <row r="26" spans="1:5" ht="24" x14ac:dyDescent="0.2">
      <c r="A26" s="137" t="s">
        <v>187</v>
      </c>
      <c r="B26" s="166"/>
      <c r="C26" s="166"/>
    </row>
    <row r="27" spans="1:5" x14ac:dyDescent="0.2">
      <c r="A27" s="137" t="s">
        <v>188</v>
      </c>
      <c r="B27" s="166"/>
      <c r="C27" s="166"/>
    </row>
    <row r="28" spans="1:5" x14ac:dyDescent="0.2">
      <c r="A28" s="137" t="s">
        <v>189</v>
      </c>
      <c r="B28" s="166"/>
      <c r="C28" s="166"/>
    </row>
    <row r="29" spans="1:5" s="136" customFormat="1" x14ac:dyDescent="0.2">
      <c r="A29" s="137" t="s">
        <v>190</v>
      </c>
      <c r="B29" s="166"/>
      <c r="C29" s="166"/>
      <c r="D29" s="213"/>
      <c r="E29" s="213"/>
    </row>
    <row r="30" spans="1:5" x14ac:dyDescent="0.2">
      <c r="A30" s="137" t="s">
        <v>191</v>
      </c>
      <c r="B30" s="166"/>
      <c r="C30" s="166"/>
    </row>
    <row r="31" spans="1:5" ht="24" x14ac:dyDescent="0.2">
      <c r="A31" s="137" t="s">
        <v>192</v>
      </c>
      <c r="B31" s="166"/>
      <c r="C31" s="166"/>
    </row>
    <row r="32" spans="1:5" ht="24" x14ac:dyDescent="0.2">
      <c r="A32" s="137" t="s">
        <v>193</v>
      </c>
      <c r="B32" s="166"/>
      <c r="C32" s="166"/>
    </row>
    <row r="33" spans="1:5" x14ac:dyDescent="0.2">
      <c r="A33" s="137" t="s">
        <v>194</v>
      </c>
      <c r="B33" s="166"/>
      <c r="C33" s="166"/>
    </row>
    <row r="34" spans="1:5" x14ac:dyDescent="0.2">
      <c r="A34" s="137" t="s">
        <v>195</v>
      </c>
      <c r="B34" s="166"/>
      <c r="C34" s="166"/>
    </row>
    <row r="35" spans="1:5" x14ac:dyDescent="0.2">
      <c r="A35" s="137" t="s">
        <v>196</v>
      </c>
      <c r="B35" s="140">
        <f t="shared" ref="B35:C35" si="2">B36+B37+B39</f>
        <v>0</v>
      </c>
      <c r="C35" s="140">
        <f t="shared" si="2"/>
        <v>0</v>
      </c>
    </row>
    <row r="36" spans="1:5" x14ac:dyDescent="0.2">
      <c r="A36" s="137" t="s">
        <v>197</v>
      </c>
      <c r="B36" s="166"/>
      <c r="C36" s="166"/>
    </row>
    <row r="37" spans="1:5" ht="24" x14ac:dyDescent="0.2">
      <c r="A37" s="137" t="s">
        <v>198</v>
      </c>
      <c r="B37" s="166"/>
      <c r="C37" s="166"/>
    </row>
    <row r="38" spans="1:5" x14ac:dyDescent="0.2">
      <c r="A38" s="137" t="s">
        <v>199</v>
      </c>
      <c r="B38" s="166"/>
      <c r="C38" s="166"/>
    </row>
    <row r="39" spans="1:5" x14ac:dyDescent="0.2">
      <c r="A39" s="137" t="s">
        <v>200</v>
      </c>
      <c r="B39" s="166"/>
      <c r="C39" s="166"/>
    </row>
    <row r="40" spans="1:5" x14ac:dyDescent="0.2">
      <c r="A40" s="137" t="s">
        <v>201</v>
      </c>
      <c r="B40" s="166"/>
      <c r="C40" s="166"/>
    </row>
    <row r="41" spans="1:5" x14ac:dyDescent="0.2">
      <c r="A41" s="141" t="s">
        <v>199</v>
      </c>
      <c r="B41" s="166"/>
      <c r="C41" s="166"/>
    </row>
    <row r="42" spans="1:5" ht="24" x14ac:dyDescent="0.2">
      <c r="A42" s="137" t="s">
        <v>202</v>
      </c>
      <c r="B42" s="166"/>
      <c r="C42" s="166"/>
    </row>
    <row r="43" spans="1:5" ht="24" x14ac:dyDescent="0.2">
      <c r="A43" s="141" t="s">
        <v>203</v>
      </c>
      <c r="B43" s="166"/>
      <c r="C43" s="166"/>
    </row>
    <row r="44" spans="1:5" x14ac:dyDescent="0.2">
      <c r="A44" s="137" t="s">
        <v>204</v>
      </c>
      <c r="B44" s="166"/>
      <c r="C44" s="166"/>
    </row>
    <row r="45" spans="1:5" s="136" customFormat="1" x14ac:dyDescent="0.2">
      <c r="A45" s="138" t="s">
        <v>205</v>
      </c>
      <c r="B45" s="139">
        <f t="shared" ref="B45:C45" si="3">B24+B25+B34+B35+B42+B44</f>
        <v>0</v>
      </c>
      <c r="C45" s="139">
        <f t="shared" si="3"/>
        <v>0</v>
      </c>
      <c r="D45" s="213"/>
      <c r="E45" s="213"/>
    </row>
    <row r="46" spans="1:5" s="136" customFormat="1" x14ac:dyDescent="0.2">
      <c r="A46" s="138" t="s">
        <v>206</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63" t="s">
        <v>207</v>
      </c>
      <c r="B49" s="464"/>
      <c r="C49" s="465"/>
      <c r="D49" s="213"/>
      <c r="E49" s="213"/>
    </row>
    <row r="50" spans="1:5" ht="24" x14ac:dyDescent="0.2">
      <c r="A50" s="142" t="s">
        <v>300</v>
      </c>
      <c r="B50" s="166"/>
      <c r="C50" s="166"/>
    </row>
    <row r="51" spans="1:5" x14ac:dyDescent="0.2">
      <c r="A51" s="141" t="s">
        <v>208</v>
      </c>
      <c r="B51" s="166"/>
      <c r="C51" s="166"/>
    </row>
    <row r="52" spans="1:5" x14ac:dyDescent="0.2">
      <c r="A52" s="142" t="s">
        <v>209</v>
      </c>
      <c r="B52" s="166"/>
      <c r="C52" s="166"/>
    </row>
    <row r="53" spans="1:5" x14ac:dyDescent="0.2">
      <c r="A53" s="142" t="s">
        <v>210</v>
      </c>
      <c r="B53" s="166"/>
      <c r="C53" s="166"/>
    </row>
    <row r="54" spans="1:5" x14ac:dyDescent="0.2">
      <c r="A54" s="142" t="s">
        <v>211</v>
      </c>
      <c r="B54" s="139">
        <f t="shared" ref="B54:C54" si="4">B50+B52+B53</f>
        <v>0</v>
      </c>
      <c r="C54" s="139">
        <f t="shared" si="4"/>
        <v>0</v>
      </c>
    </row>
    <row r="55" spans="1:5" ht="29.25" customHeight="1" x14ac:dyDescent="0.2">
      <c r="A55" s="466" t="s">
        <v>301</v>
      </c>
      <c r="B55" s="467"/>
      <c r="C55" s="468"/>
    </row>
    <row r="56" spans="1:5" x14ac:dyDescent="0.2">
      <c r="A56" s="142" t="s">
        <v>302</v>
      </c>
      <c r="B56" s="166"/>
      <c r="C56" s="166"/>
    </row>
    <row r="57" spans="1:5" x14ac:dyDescent="0.2">
      <c r="A57" s="141" t="s">
        <v>212</v>
      </c>
      <c r="B57" s="166"/>
      <c r="C57" s="166"/>
    </row>
    <row r="58" spans="1:5" x14ac:dyDescent="0.2">
      <c r="A58" s="141" t="s">
        <v>213</v>
      </c>
      <c r="B58" s="166"/>
      <c r="C58" s="166"/>
    </row>
    <row r="59" spans="1:5" s="136" customFormat="1" x14ac:dyDescent="0.2">
      <c r="A59" s="142" t="s">
        <v>303</v>
      </c>
      <c r="B59" s="166"/>
      <c r="C59" s="166"/>
      <c r="D59" s="213"/>
      <c r="E59" s="213"/>
    </row>
    <row r="60" spans="1:5" s="136" customFormat="1" x14ac:dyDescent="0.2">
      <c r="A60" s="141" t="s">
        <v>214</v>
      </c>
      <c r="B60" s="166"/>
      <c r="C60" s="166"/>
      <c r="D60" s="213"/>
      <c r="E60" s="213"/>
    </row>
    <row r="61" spans="1:5" x14ac:dyDescent="0.2">
      <c r="A61" s="141" t="s">
        <v>215</v>
      </c>
      <c r="B61" s="166"/>
      <c r="C61" s="166"/>
    </row>
    <row r="62" spans="1:5" ht="24" x14ac:dyDescent="0.2">
      <c r="A62" s="141" t="s">
        <v>216</v>
      </c>
      <c r="B62" s="166"/>
      <c r="C62" s="166"/>
    </row>
    <row r="63" spans="1:5" ht="36" x14ac:dyDescent="0.2">
      <c r="A63" s="142" t="s">
        <v>217</v>
      </c>
      <c r="B63" s="166"/>
      <c r="C63" s="166"/>
    </row>
    <row r="64" spans="1:5" x14ac:dyDescent="0.2">
      <c r="A64" s="141" t="s">
        <v>218</v>
      </c>
      <c r="B64" s="166"/>
      <c r="C64" s="166"/>
    </row>
    <row r="65" spans="1:5" ht="24" x14ac:dyDescent="0.2">
      <c r="A65" s="142" t="s">
        <v>219</v>
      </c>
      <c r="B65" s="166"/>
      <c r="C65" s="166"/>
    </row>
    <row r="66" spans="1:5" ht="24" x14ac:dyDescent="0.2">
      <c r="A66" s="142" t="s">
        <v>235</v>
      </c>
      <c r="B66" s="166"/>
      <c r="C66" s="166"/>
    </row>
    <row r="67" spans="1:5" x14ac:dyDescent="0.2">
      <c r="A67" s="142" t="s">
        <v>220</v>
      </c>
      <c r="B67" s="166"/>
      <c r="C67" s="166"/>
    </row>
    <row r="68" spans="1:5" ht="24" x14ac:dyDescent="0.2">
      <c r="A68" s="142" t="s">
        <v>304</v>
      </c>
      <c r="B68" s="166"/>
      <c r="C68" s="166"/>
    </row>
    <row r="69" spans="1:5" ht="14.25" customHeight="1" x14ac:dyDescent="0.2">
      <c r="A69" s="141" t="s">
        <v>221</v>
      </c>
      <c r="B69" s="166"/>
      <c r="C69" s="166"/>
    </row>
    <row r="70" spans="1:5" s="136" customFormat="1" ht="18" customHeight="1" x14ac:dyDescent="0.2">
      <c r="A70" s="142" t="s">
        <v>222</v>
      </c>
      <c r="B70" s="166"/>
      <c r="C70" s="166"/>
      <c r="D70" s="213"/>
      <c r="E70" s="213"/>
    </row>
    <row r="71" spans="1:5" s="136" customFormat="1" x14ac:dyDescent="0.2">
      <c r="A71" s="156" t="s">
        <v>223</v>
      </c>
      <c r="B71" s="166"/>
      <c r="C71" s="166"/>
      <c r="D71" s="213"/>
      <c r="E71" s="213"/>
    </row>
    <row r="72" spans="1:5" s="136" customFormat="1" x14ac:dyDescent="0.2">
      <c r="A72" s="142" t="s">
        <v>224</v>
      </c>
      <c r="B72" s="139">
        <f t="shared" ref="B72:C72" si="5">B56+B59+B63+B65+B66+B67+B68+B70+B71</f>
        <v>0</v>
      </c>
      <c r="C72" s="139">
        <f t="shared" si="5"/>
        <v>0</v>
      </c>
      <c r="D72" s="213"/>
      <c r="E72" s="213"/>
    </row>
    <row r="73" spans="1:5" s="136" customFormat="1" x14ac:dyDescent="0.2">
      <c r="A73" s="142" t="s">
        <v>225</v>
      </c>
      <c r="B73" s="143">
        <f t="shared" ref="B73:C73" si="6">B54+B72</f>
        <v>0</v>
      </c>
      <c r="C73" s="143">
        <f t="shared" si="6"/>
        <v>0</v>
      </c>
      <c r="D73" s="213"/>
      <c r="E73" s="213"/>
    </row>
    <row r="74" spans="1:5" s="136" customFormat="1" ht="24" x14ac:dyDescent="0.2">
      <c r="A74" s="142" t="s">
        <v>226</v>
      </c>
      <c r="B74" s="139">
        <f t="shared" ref="B74:C74" si="7">B46-B73</f>
        <v>0</v>
      </c>
      <c r="C74" s="139">
        <f t="shared" si="7"/>
        <v>0</v>
      </c>
      <c r="D74" s="213"/>
      <c r="E74" s="213"/>
    </row>
    <row r="75" spans="1:5" ht="15.75" customHeight="1" x14ac:dyDescent="0.2">
      <c r="A75" s="466" t="s">
        <v>227</v>
      </c>
      <c r="B75" s="467"/>
      <c r="C75" s="468"/>
    </row>
    <row r="76" spans="1:5" x14ac:dyDescent="0.2">
      <c r="A76" s="142" t="s">
        <v>305</v>
      </c>
      <c r="B76" s="166"/>
      <c r="C76" s="166"/>
    </row>
    <row r="77" spans="1:5" x14ac:dyDescent="0.2">
      <c r="A77" s="142" t="s">
        <v>228</v>
      </c>
      <c r="B77" s="166"/>
      <c r="C77" s="166"/>
    </row>
    <row r="78" spans="1:5" x14ac:dyDescent="0.2">
      <c r="A78" s="142" t="s">
        <v>229</v>
      </c>
      <c r="B78" s="166"/>
      <c r="C78" s="166"/>
    </row>
    <row r="79" spans="1:5" x14ac:dyDescent="0.2">
      <c r="A79" s="142" t="s">
        <v>230</v>
      </c>
      <c r="B79" s="166"/>
      <c r="C79" s="166"/>
    </row>
    <row r="80" spans="1:5" x14ac:dyDescent="0.2">
      <c r="A80" s="142" t="s">
        <v>231</v>
      </c>
      <c r="B80" s="166"/>
      <c r="C80" s="166"/>
    </row>
    <row r="81" spans="1:5" s="136" customFormat="1" x14ac:dyDescent="0.2">
      <c r="A81" s="142" t="s">
        <v>232</v>
      </c>
      <c r="B81" s="139">
        <f t="shared" ref="B81:C81" si="8">B76+B77-B78+B79-B80</f>
        <v>0</v>
      </c>
      <c r="C81" s="139">
        <f t="shared" si="8"/>
        <v>0</v>
      </c>
      <c r="D81" s="213"/>
      <c r="E81" s="213"/>
    </row>
    <row r="82" spans="1:5" s="136" customFormat="1" ht="12.75" thickBot="1" x14ac:dyDescent="0.25">
      <c r="A82" s="144" t="s">
        <v>233</v>
      </c>
      <c r="B82" s="145">
        <f>B81+B73</f>
        <v>0</v>
      </c>
      <c r="C82" s="145">
        <f>C81+C73</f>
        <v>0</v>
      </c>
      <c r="D82" s="213"/>
      <c r="E82" s="213"/>
    </row>
    <row r="83" spans="1:5" ht="13.5" thickTop="1" thickBot="1" x14ac:dyDescent="0.25">
      <c r="A83" s="157" t="s">
        <v>234</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69" t="s">
        <v>236</v>
      </c>
      <c r="B102" s="469"/>
      <c r="C102" s="469"/>
    </row>
    <row r="103" spans="1:5" s="136" customFormat="1" x14ac:dyDescent="0.2">
      <c r="A103" s="199"/>
      <c r="B103" s="146"/>
      <c r="C103" s="146"/>
      <c r="D103" s="213"/>
      <c r="E103" s="213"/>
    </row>
    <row r="104" spans="1:5" x14ac:dyDescent="0.2">
      <c r="A104" s="147"/>
      <c r="B104" s="204">
        <f>B11</f>
        <v>2021</v>
      </c>
      <c r="C104" s="204">
        <f>C11</f>
        <v>2022</v>
      </c>
    </row>
    <row r="105" spans="1:5" x14ac:dyDescent="0.2">
      <c r="A105" s="466" t="s">
        <v>237</v>
      </c>
      <c r="B105" s="467"/>
      <c r="C105" s="467"/>
    </row>
    <row r="106" spans="1:5" ht="24" x14ac:dyDescent="0.2">
      <c r="A106" s="141" t="s">
        <v>238</v>
      </c>
      <c r="B106" s="167"/>
      <c r="C106" s="167"/>
    </row>
    <row r="107" spans="1:5" x14ac:dyDescent="0.2">
      <c r="A107" s="141" t="s">
        <v>239</v>
      </c>
      <c r="B107" s="167"/>
      <c r="C107" s="167"/>
    </row>
    <row r="108" spans="1:5" ht="24" x14ac:dyDescent="0.2">
      <c r="A108" s="141" t="s">
        <v>240</v>
      </c>
      <c r="B108" s="167"/>
      <c r="C108" s="167"/>
    </row>
    <row r="109" spans="1:5" x14ac:dyDescent="0.2">
      <c r="A109" s="141" t="s">
        <v>241</v>
      </c>
      <c r="B109" s="167"/>
      <c r="C109" s="167"/>
    </row>
    <row r="110" spans="1:5" x14ac:dyDescent="0.2">
      <c r="A110" s="147" t="s">
        <v>242</v>
      </c>
      <c r="B110" s="139">
        <f>SUM(B106:B109)</f>
        <v>0</v>
      </c>
      <c r="C110" s="139">
        <f>SUM(C106:C109)</f>
        <v>0</v>
      </c>
    </row>
    <row r="111" spans="1:5" x14ac:dyDescent="0.2">
      <c r="A111" s="466" t="s">
        <v>243</v>
      </c>
      <c r="B111" s="467"/>
      <c r="C111" s="467"/>
    </row>
    <row r="112" spans="1:5" x14ac:dyDescent="0.2">
      <c r="A112" s="141" t="s">
        <v>244</v>
      </c>
      <c r="B112" s="167"/>
      <c r="C112" s="167"/>
    </row>
    <row r="113" spans="1:3" x14ac:dyDescent="0.2">
      <c r="A113" s="141" t="s">
        <v>245</v>
      </c>
      <c r="B113" s="167"/>
      <c r="C113" s="167"/>
    </row>
    <row r="114" spans="1:3" ht="24" x14ac:dyDescent="0.2">
      <c r="A114" s="141" t="s">
        <v>246</v>
      </c>
      <c r="B114" s="167"/>
      <c r="C114" s="167"/>
    </row>
    <row r="115" spans="1:3" x14ac:dyDescent="0.2">
      <c r="A115" s="141" t="s">
        <v>247</v>
      </c>
      <c r="B115" s="167"/>
      <c r="C115" s="167"/>
    </row>
    <row r="116" spans="1:3" x14ac:dyDescent="0.2">
      <c r="A116" s="159" t="s">
        <v>248</v>
      </c>
      <c r="B116" s="167"/>
      <c r="C116" s="167"/>
    </row>
    <row r="117" spans="1:3" x14ac:dyDescent="0.2">
      <c r="A117" s="147" t="s">
        <v>249</v>
      </c>
      <c r="B117" s="139">
        <f>SUM(B112:B116)</f>
        <v>0</v>
      </c>
      <c r="C117" s="139">
        <f>SUM(C112:C116)</f>
        <v>0</v>
      </c>
    </row>
    <row r="118" spans="1:3" x14ac:dyDescent="0.2">
      <c r="A118" s="147" t="s">
        <v>250</v>
      </c>
      <c r="B118" s="139">
        <f>B110-B117</f>
        <v>0</v>
      </c>
      <c r="C118" s="139">
        <f>C110-C117</f>
        <v>0</v>
      </c>
    </row>
    <row r="119" spans="1:3" x14ac:dyDescent="0.2">
      <c r="A119" s="148" t="s">
        <v>251</v>
      </c>
      <c r="B119" s="140">
        <f>IF(B118&lt;0,"",B118)</f>
        <v>0</v>
      </c>
      <c r="C119" s="140">
        <f>IF(C118&lt;0,"",C118)</f>
        <v>0</v>
      </c>
    </row>
    <row r="120" spans="1:3" x14ac:dyDescent="0.2">
      <c r="A120" s="148" t="s">
        <v>252</v>
      </c>
      <c r="B120" s="140" t="str">
        <f>IF(B118&lt;0,-B118,"")</f>
        <v/>
      </c>
      <c r="C120" s="140" t="str">
        <f>IF(C118&lt;0,-C118,"")</f>
        <v/>
      </c>
    </row>
    <row r="121" spans="1:3" x14ac:dyDescent="0.2">
      <c r="A121" s="147" t="s">
        <v>253</v>
      </c>
      <c r="B121" s="168"/>
      <c r="C121" s="168"/>
    </row>
    <row r="122" spans="1:3" x14ac:dyDescent="0.2">
      <c r="A122" s="147" t="s">
        <v>254</v>
      </c>
      <c r="B122" s="168"/>
      <c r="C122" s="168"/>
    </row>
    <row r="123" spans="1:3" x14ac:dyDescent="0.2">
      <c r="A123" s="147" t="s">
        <v>255</v>
      </c>
      <c r="B123" s="139">
        <f>B121-B122</f>
        <v>0</v>
      </c>
      <c r="C123" s="139">
        <f>C121-C122</f>
        <v>0</v>
      </c>
    </row>
    <row r="124" spans="1:3" x14ac:dyDescent="0.2">
      <c r="A124" s="148" t="s">
        <v>251</v>
      </c>
      <c r="B124" s="140">
        <f>IF(B123&lt;0,"",B123)</f>
        <v>0</v>
      </c>
      <c r="C124" s="140">
        <f>IF(C123&lt;0,"",C123)</f>
        <v>0</v>
      </c>
    </row>
    <row r="125" spans="1:3" x14ac:dyDescent="0.2">
      <c r="A125" s="148" t="s">
        <v>252</v>
      </c>
      <c r="B125" s="140" t="str">
        <f>IF(B123&lt;0,-B123,"")</f>
        <v/>
      </c>
      <c r="C125" s="140" t="str">
        <f>IF(C123&lt;0,-C123,"")</f>
        <v/>
      </c>
    </row>
    <row r="126" spans="1:3" x14ac:dyDescent="0.2">
      <c r="A126" s="147" t="s">
        <v>256</v>
      </c>
      <c r="B126" s="139">
        <f>B118+B123</f>
        <v>0</v>
      </c>
      <c r="C126" s="139">
        <f>C118+C123</f>
        <v>0</v>
      </c>
    </row>
    <row r="127" spans="1:3" x14ac:dyDescent="0.2">
      <c r="A127" s="148" t="s">
        <v>251</v>
      </c>
      <c r="B127" s="140">
        <f>IF(B126&lt;0,"",B126)</f>
        <v>0</v>
      </c>
      <c r="C127" s="140">
        <f>IF(C126&lt;0,"",C126)</f>
        <v>0</v>
      </c>
    </row>
    <row r="128" spans="1:3" x14ac:dyDescent="0.2">
      <c r="A128" s="148" t="s">
        <v>252</v>
      </c>
      <c r="B128" s="140" t="str">
        <f>IF(B126&lt;0,-B126,"")</f>
        <v/>
      </c>
      <c r="C128" s="140" t="str">
        <f>IF(C126&lt;0,-C126,"")</f>
        <v/>
      </c>
    </row>
    <row r="129" spans="1:5" x14ac:dyDescent="0.2">
      <c r="A129" s="147" t="s">
        <v>257</v>
      </c>
      <c r="B129" s="168"/>
      <c r="C129" s="168"/>
    </row>
    <row r="130" spans="1:5" x14ac:dyDescent="0.2">
      <c r="A130" s="147" t="s">
        <v>258</v>
      </c>
      <c r="B130" s="168"/>
      <c r="C130" s="168"/>
    </row>
    <row r="131" spans="1:5" x14ac:dyDescent="0.2">
      <c r="A131" s="147" t="s">
        <v>259</v>
      </c>
      <c r="B131" s="139">
        <f>B129-B130</f>
        <v>0</v>
      </c>
      <c r="C131" s="139">
        <f>C129-C130</f>
        <v>0</v>
      </c>
    </row>
    <row r="132" spans="1:5" x14ac:dyDescent="0.2">
      <c r="A132" s="148" t="s">
        <v>251</v>
      </c>
      <c r="B132" s="140">
        <f>IF(B131&lt;0,"",B131)</f>
        <v>0</v>
      </c>
      <c r="C132" s="140">
        <f>IF(C131&lt;0,"",C131)</f>
        <v>0</v>
      </c>
    </row>
    <row r="133" spans="1:5" x14ac:dyDescent="0.2">
      <c r="A133" s="148" t="s">
        <v>252</v>
      </c>
      <c r="B133" s="140" t="str">
        <f>IF(B131&lt;0,-B131,"")</f>
        <v/>
      </c>
      <c r="C133" s="140" t="str">
        <f>IF(C131&lt;0,-C131,"")</f>
        <v/>
      </c>
    </row>
    <row r="134" spans="1:5" x14ac:dyDescent="0.2">
      <c r="A134" s="147" t="s">
        <v>260</v>
      </c>
      <c r="B134" s="139">
        <f>B110+B121+B129</f>
        <v>0</v>
      </c>
      <c r="C134" s="139">
        <f>C110+C121+C129</f>
        <v>0</v>
      </c>
      <c r="E134" s="214"/>
    </row>
    <row r="135" spans="1:5" x14ac:dyDescent="0.2">
      <c r="A135" s="147" t="s">
        <v>261</v>
      </c>
      <c r="B135" s="139">
        <f>B117+B122+B130</f>
        <v>0</v>
      </c>
      <c r="C135" s="139">
        <f>C117+C122+C130</f>
        <v>0</v>
      </c>
    </row>
    <row r="136" spans="1:5" x14ac:dyDescent="0.2">
      <c r="A136" s="147" t="s">
        <v>262</v>
      </c>
      <c r="B136" s="139">
        <f>B134-B135</f>
        <v>0</v>
      </c>
      <c r="C136" s="139">
        <f>C134-C135</f>
        <v>0</v>
      </c>
    </row>
    <row r="137" spans="1:5" x14ac:dyDescent="0.2">
      <c r="A137" s="148" t="s">
        <v>251</v>
      </c>
      <c r="B137" s="140">
        <f>IF(B136&lt;0,"",B136)</f>
        <v>0</v>
      </c>
      <c r="C137" s="140">
        <f>IF(C136&lt;0,"",C136)</f>
        <v>0</v>
      </c>
    </row>
    <row r="138" spans="1:5" x14ac:dyDescent="0.2">
      <c r="A138" s="148" t="s">
        <v>252</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62" t="s">
        <v>352</v>
      </c>
      <c r="B156" s="462"/>
      <c r="C156" s="462"/>
    </row>
    <row r="157" spans="1:3" x14ac:dyDescent="0.2">
      <c r="A157" s="149"/>
      <c r="B157" s="150"/>
      <c r="C157" s="150"/>
    </row>
    <row r="158" spans="1:3" x14ac:dyDescent="0.2">
      <c r="A158" s="147" t="s">
        <v>263</v>
      </c>
      <c r="B158" s="208">
        <f>B104</f>
        <v>2021</v>
      </c>
      <c r="C158" s="208">
        <f>C104</f>
        <v>2022</v>
      </c>
    </row>
    <row r="159" spans="1:3" x14ac:dyDescent="0.2">
      <c r="A159" s="151" t="s">
        <v>264</v>
      </c>
      <c r="B159" s="166"/>
      <c r="C159" s="166"/>
    </row>
    <row r="160" spans="1:3" x14ac:dyDescent="0.2">
      <c r="A160" s="151" t="s">
        <v>265</v>
      </c>
      <c r="B160" s="166"/>
      <c r="C160" s="166"/>
    </row>
    <row r="161" spans="1:3" x14ac:dyDescent="0.2">
      <c r="A161" s="151" t="s">
        <v>266</v>
      </c>
      <c r="B161" s="166"/>
      <c r="C161" s="166"/>
    </row>
    <row r="162" spans="1:3" x14ac:dyDescent="0.2">
      <c r="A162" s="151" t="s">
        <v>267</v>
      </c>
      <c r="B162" s="166"/>
      <c r="C162" s="166"/>
    </row>
    <row r="163" spans="1:3" x14ac:dyDescent="0.2">
      <c r="A163" s="151" t="s">
        <v>268</v>
      </c>
      <c r="B163" s="166"/>
      <c r="C163" s="166"/>
    </row>
    <row r="164" spans="1:3" x14ac:dyDescent="0.2">
      <c r="A164" s="151" t="s">
        <v>269</v>
      </c>
      <c r="B164" s="166"/>
      <c r="C164" s="166"/>
    </row>
    <row r="165" spans="1:3" x14ac:dyDescent="0.2">
      <c r="A165" s="151" t="s">
        <v>270</v>
      </c>
      <c r="B165" s="166"/>
      <c r="C165" s="166"/>
    </row>
    <row r="166" spans="1:3" ht="24" x14ac:dyDescent="0.2">
      <c r="A166" s="151" t="s">
        <v>271</v>
      </c>
      <c r="B166" s="166"/>
      <c r="C166" s="166"/>
    </row>
    <row r="167" spans="1:3" ht="24" x14ac:dyDescent="0.2">
      <c r="A167" s="151" t="s">
        <v>272</v>
      </c>
      <c r="B167" s="166"/>
      <c r="C167" s="166"/>
    </row>
    <row r="168" spans="1:3" x14ac:dyDescent="0.2">
      <c r="A168" s="151" t="s">
        <v>273</v>
      </c>
      <c r="B168" s="166"/>
      <c r="C168" s="166"/>
    </row>
    <row r="169" spans="1:3" x14ac:dyDescent="0.2">
      <c r="A169" s="151" t="s">
        <v>274</v>
      </c>
      <c r="B169" s="166"/>
      <c r="C169" s="166"/>
    </row>
    <row r="170" spans="1:3" x14ac:dyDescent="0.2">
      <c r="A170" s="151" t="s">
        <v>275</v>
      </c>
      <c r="B170" s="166"/>
      <c r="C170" s="166"/>
    </row>
    <row r="171" spans="1:3" hidden="1" x14ac:dyDescent="0.2">
      <c r="A171" s="151" t="s">
        <v>276</v>
      </c>
      <c r="B171" s="166"/>
      <c r="C171" s="166"/>
    </row>
    <row r="172" spans="1:3" hidden="1" x14ac:dyDescent="0.2">
      <c r="A172" s="210" t="s">
        <v>277</v>
      </c>
      <c r="B172" s="166"/>
      <c r="C172" s="166"/>
    </row>
    <row r="173" spans="1:3" hidden="1" x14ac:dyDescent="0.2">
      <c r="A173" s="210" t="s">
        <v>278</v>
      </c>
      <c r="B173" s="166"/>
      <c r="C173" s="166"/>
    </row>
    <row r="174" spans="1:3" x14ac:dyDescent="0.2">
      <c r="A174" s="151" t="s">
        <v>279</v>
      </c>
      <c r="B174" s="166"/>
      <c r="C174" s="166"/>
    </row>
    <row r="175" spans="1:3" ht="28.15" hidden="1" customHeight="1" x14ac:dyDescent="0.2">
      <c r="A175" s="210" t="s">
        <v>280</v>
      </c>
      <c r="B175" s="166"/>
      <c r="C175" s="166"/>
    </row>
    <row r="176" spans="1:3" x14ac:dyDescent="0.2">
      <c r="A176" s="151" t="s">
        <v>281</v>
      </c>
      <c r="B176" s="166"/>
      <c r="C176" s="166"/>
    </row>
    <row r="177" spans="1:5" s="135" customFormat="1" x14ac:dyDescent="0.2">
      <c r="A177" s="151" t="s">
        <v>282</v>
      </c>
      <c r="B177" s="166"/>
      <c r="C177" s="166"/>
      <c r="D177" s="215"/>
      <c r="E177" s="215"/>
    </row>
    <row r="178" spans="1:5" x14ac:dyDescent="0.2">
      <c r="A178" s="151" t="s">
        <v>283</v>
      </c>
      <c r="B178" s="166"/>
      <c r="C178" s="166"/>
    </row>
    <row r="179" spans="1:5" x14ac:dyDescent="0.2">
      <c r="A179" s="151" t="s">
        <v>284</v>
      </c>
      <c r="B179" s="166"/>
      <c r="C179" s="166"/>
    </row>
    <row r="180" spans="1:5" x14ac:dyDescent="0.2">
      <c r="A180" s="151" t="s">
        <v>285</v>
      </c>
      <c r="B180" s="166"/>
      <c r="C180" s="166"/>
    </row>
    <row r="181" spans="1:5" x14ac:dyDescent="0.2">
      <c r="A181" s="151" t="s">
        <v>335</v>
      </c>
      <c r="B181" s="166"/>
      <c r="C181" s="166"/>
    </row>
    <row r="182" spans="1:5" x14ac:dyDescent="0.2">
      <c r="A182" s="151" t="s">
        <v>336</v>
      </c>
      <c r="B182" s="166"/>
      <c r="C182" s="166"/>
    </row>
    <row r="183" spans="1:5" x14ac:dyDescent="0.2">
      <c r="A183" s="151" t="s">
        <v>360</v>
      </c>
      <c r="B183" s="166"/>
      <c r="C183" s="166"/>
    </row>
    <row r="184" spans="1:5" x14ac:dyDescent="0.2">
      <c r="A184" s="151" t="s">
        <v>286</v>
      </c>
      <c r="B184" s="166"/>
      <c r="C184" s="166"/>
    </row>
    <row r="185" spans="1:5" ht="24" x14ac:dyDescent="0.2">
      <c r="A185" s="151" t="s">
        <v>287</v>
      </c>
      <c r="B185" s="166"/>
      <c r="C185" s="166"/>
    </row>
    <row r="186" spans="1:5" x14ac:dyDescent="0.2">
      <c r="A186" s="151" t="s">
        <v>288</v>
      </c>
      <c r="B186" s="166"/>
      <c r="C186" s="166"/>
    </row>
    <row r="187" spans="1:5" hidden="1" x14ac:dyDescent="0.2">
      <c r="A187" s="152" t="s">
        <v>289</v>
      </c>
      <c r="B187" s="166"/>
      <c r="C187" s="166"/>
    </row>
    <row r="188" spans="1:5" hidden="1" x14ac:dyDescent="0.2">
      <c r="A188" s="152" t="s">
        <v>290</v>
      </c>
      <c r="B188" s="166"/>
      <c r="C188" s="166"/>
    </row>
    <row r="189" spans="1:5" hidden="1" x14ac:dyDescent="0.2">
      <c r="A189" s="152" t="s">
        <v>291</v>
      </c>
      <c r="B189" s="166"/>
      <c r="C189" s="166"/>
    </row>
    <row r="190" spans="1:5" hidden="1" x14ac:dyDescent="0.2">
      <c r="A190" s="152" t="s">
        <v>292</v>
      </c>
      <c r="B190" s="166"/>
      <c r="C190" s="166"/>
    </row>
    <row r="191" spans="1:5" hidden="1" x14ac:dyDescent="0.2">
      <c r="A191" s="152" t="s">
        <v>319</v>
      </c>
      <c r="B191" s="166"/>
      <c r="C191" s="166"/>
    </row>
    <row r="192" spans="1:5" x14ac:dyDescent="0.2">
      <c r="A192" s="151" t="s">
        <v>293</v>
      </c>
      <c r="B192" s="166"/>
      <c r="C192" s="166"/>
    </row>
    <row r="193" spans="1:5" x14ac:dyDescent="0.2">
      <c r="A193" s="152" t="s">
        <v>294</v>
      </c>
      <c r="B193" s="166"/>
      <c r="C193" s="166"/>
    </row>
    <row r="194" spans="1:5" x14ac:dyDescent="0.2">
      <c r="A194" s="152" t="s">
        <v>295</v>
      </c>
      <c r="B194" s="166"/>
      <c r="C194" s="166"/>
    </row>
    <row r="195" spans="1:5" x14ac:dyDescent="0.2">
      <c r="A195" s="152" t="s">
        <v>296</v>
      </c>
      <c r="B195" s="166"/>
      <c r="C195" s="166"/>
    </row>
    <row r="196" spans="1:5" x14ac:dyDescent="0.2">
      <c r="A196" s="152" t="s">
        <v>319</v>
      </c>
      <c r="B196" s="166"/>
      <c r="C196" s="166"/>
    </row>
    <row r="197" spans="1:5" x14ac:dyDescent="0.2">
      <c r="A197" s="152" t="s">
        <v>321</v>
      </c>
      <c r="B197" s="166"/>
      <c r="C197" s="166"/>
    </row>
    <row r="198" spans="1:5" x14ac:dyDescent="0.2">
      <c r="A198" s="152" t="s">
        <v>297</v>
      </c>
      <c r="B198" s="166"/>
      <c r="C198" s="166"/>
    </row>
    <row r="199" spans="1:5" x14ac:dyDescent="0.2">
      <c r="A199" s="152" t="s">
        <v>320</v>
      </c>
      <c r="B199" s="166"/>
      <c r="C199" s="166"/>
    </row>
    <row r="200" spans="1:5" x14ac:dyDescent="0.2">
      <c r="A200" s="152" t="s">
        <v>298</v>
      </c>
      <c r="B200" s="166"/>
      <c r="C200" s="166"/>
    </row>
    <row r="201" spans="1:5" x14ac:dyDescent="0.2">
      <c r="A201" s="152" t="s">
        <v>299</v>
      </c>
      <c r="B201" s="166"/>
      <c r="C201" s="166"/>
    </row>
    <row r="202" spans="1:5" x14ac:dyDescent="0.2">
      <c r="A202" s="462" t="s">
        <v>355</v>
      </c>
      <c r="B202" s="462"/>
      <c r="C202" s="462"/>
      <c r="D202" s="216"/>
      <c r="E202" s="216"/>
    </row>
    <row r="203" spans="1:5" ht="24" x14ac:dyDescent="0.2">
      <c r="A203" s="151" t="s">
        <v>356</v>
      </c>
      <c r="B203" s="209" t="e">
        <f>B160/B159</f>
        <v>#DIV/0!</v>
      </c>
      <c r="C203" s="209" t="e">
        <f>C160/C159</f>
        <v>#DIV/0!</v>
      </c>
      <c r="D203" s="217" t="e">
        <f>IF(C203&gt;E203,"NU","DA")</f>
        <v>#DIV/0!</v>
      </c>
      <c r="E203" s="218">
        <v>0.85</v>
      </c>
    </row>
    <row r="204" spans="1:5" ht="24" x14ac:dyDescent="0.2">
      <c r="A204" s="151" t="s">
        <v>357</v>
      </c>
      <c r="B204" s="209" t="e">
        <f>B162/B161</f>
        <v>#DIV/0!</v>
      </c>
      <c r="C204" s="209" t="e">
        <f>C162/C161</f>
        <v>#DIV/0!</v>
      </c>
      <c r="D204" s="219" t="e">
        <f t="shared" ref="D204" si="9">IF(C204&gt;E204,"NU","DA")</f>
        <v>#DIV/0!</v>
      </c>
      <c r="E204" s="220">
        <v>0.8</v>
      </c>
    </row>
    <row r="205" spans="1:5" ht="36" x14ac:dyDescent="0.2">
      <c r="A205" s="151" t="s">
        <v>325</v>
      </c>
      <c r="B205" s="209" t="str">
        <f>IFERROR(B167/B160,"")</f>
        <v/>
      </c>
      <c r="C205" s="209" t="str">
        <f>IFERROR(C167/C160,"")</f>
        <v/>
      </c>
      <c r="D205" s="219" t="str">
        <f>IF(C205&gt;E205,"NU","DA")</f>
        <v>NU</v>
      </c>
      <c r="E205" s="220">
        <v>0.5</v>
      </c>
    </row>
    <row r="206" spans="1:5" ht="24" x14ac:dyDescent="0.2">
      <c r="A206" s="226" t="s">
        <v>326</v>
      </c>
      <c r="B206" s="227" t="str">
        <f>IFERROR(B162/B160,"")</f>
        <v/>
      </c>
      <c r="C206" s="227" t="str">
        <f>IFERROR(C162/C160,"")</f>
        <v/>
      </c>
      <c r="D206" s="219" t="str">
        <f>IF(C206&gt;E206,"NU","DA")</f>
        <v>NU</v>
      </c>
      <c r="E206" s="221">
        <v>0.3</v>
      </c>
    </row>
    <row r="207" spans="1:5" ht="19.149999999999999" hidden="1" customHeight="1" x14ac:dyDescent="0.2">
      <c r="A207" s="151" t="s">
        <v>327</v>
      </c>
      <c r="B207" s="209" t="str">
        <f>IFERROR(B167/B171,"")</f>
        <v/>
      </c>
      <c r="C207" s="209" t="str">
        <f>IFERROR(C167/C171,"")</f>
        <v/>
      </c>
      <c r="E207" s="215"/>
    </row>
    <row r="208" spans="1:5" ht="24" x14ac:dyDescent="0.2">
      <c r="A208" s="151" t="s">
        <v>328</v>
      </c>
      <c r="B208" s="209" t="str">
        <f>IFERROR(B174/B160,"")</f>
        <v/>
      </c>
      <c r="C208" s="209" t="str">
        <f>IFERROR(C174/C160,"")</f>
        <v/>
      </c>
      <c r="D208" s="219" t="str">
        <f>IF(C208&gt;E208,"DA","NU")</f>
        <v>DA</v>
      </c>
      <c r="E208" s="220">
        <v>0.7</v>
      </c>
    </row>
    <row r="209" spans="1:5" ht="22.9" hidden="1" customHeight="1" x14ac:dyDescent="0.2">
      <c r="A209" s="151" t="s">
        <v>329</v>
      </c>
      <c r="B209" s="209" t="str">
        <f>IFERROR(B175/B160,"")</f>
        <v/>
      </c>
      <c r="C209" s="209" t="str">
        <f>IFERROR(C175/C160,"")</f>
        <v/>
      </c>
      <c r="E209" s="215"/>
    </row>
    <row r="210" spans="1:5" ht="22.9" customHeight="1" x14ac:dyDescent="0.2">
      <c r="A210" s="151" t="s">
        <v>359</v>
      </c>
      <c r="B210" s="209" t="e">
        <f>B73/B46</f>
        <v>#DIV/0!</v>
      </c>
      <c r="C210" s="209" t="e">
        <f>C73/C46</f>
        <v>#DIV/0!</v>
      </c>
      <c r="D210" s="219" t="e">
        <f>IF(C210&gt;E210,"DA","NU")</f>
        <v>#DIV/0!</v>
      </c>
      <c r="E210" s="220">
        <v>0.67</v>
      </c>
    </row>
    <row r="211" spans="1:5" ht="36" x14ac:dyDescent="0.2">
      <c r="A211" s="151" t="s">
        <v>330</v>
      </c>
      <c r="B211" s="209" t="str">
        <f>IFERROR(B170/B160,"")</f>
        <v/>
      </c>
      <c r="C211" s="209" t="str">
        <f>IFERROR(C170/C160,"")</f>
        <v/>
      </c>
      <c r="D211" s="217" t="str">
        <f t="shared" ref="D211" si="10">IF(C211&gt;E211,"NU","DA")</f>
        <v>NU</v>
      </c>
      <c r="E211" s="218">
        <v>0.05</v>
      </c>
    </row>
    <row r="212" spans="1:5" ht="24" x14ac:dyDescent="0.2">
      <c r="A212" s="226" t="s">
        <v>331</v>
      </c>
      <c r="B212" s="227" t="str">
        <f>IFERROR(B177/B162,"")</f>
        <v/>
      </c>
      <c r="C212" s="227" t="str">
        <f>IFERROR(C177/C162,"")</f>
        <v/>
      </c>
      <c r="D212" s="222" t="str">
        <f>IF(C212&gt;E212,"NU","DA")</f>
        <v>NU</v>
      </c>
      <c r="E212" s="223">
        <v>0.05</v>
      </c>
    </row>
    <row r="213" spans="1:5" ht="24" x14ac:dyDescent="0.2">
      <c r="A213" s="151" t="s">
        <v>332</v>
      </c>
      <c r="B213" s="209" t="str">
        <f>IFERROR(B177/B176,"")</f>
        <v/>
      </c>
      <c r="C213" s="209" t="str">
        <f>IFERROR(C177/C176,"")</f>
        <v/>
      </c>
      <c r="D213" s="222" t="str">
        <f t="shared" ref="D213:D215" si="11">IF(C213&gt;E213,"NU","DA")</f>
        <v>NU</v>
      </c>
      <c r="E213" s="223">
        <v>0.05</v>
      </c>
    </row>
    <row r="214" spans="1:5" ht="24" x14ac:dyDescent="0.2">
      <c r="A214" s="151" t="s">
        <v>333</v>
      </c>
      <c r="B214" s="209" t="str">
        <f>IFERROR(B179/B176,"")</f>
        <v/>
      </c>
      <c r="C214" s="209" t="str">
        <f>IFERROR(C179/C176,"")</f>
        <v/>
      </c>
      <c r="D214" s="222" t="str">
        <f t="shared" si="11"/>
        <v>NU</v>
      </c>
      <c r="E214" s="223">
        <v>0.05</v>
      </c>
    </row>
    <row r="215" spans="1:5" ht="24" x14ac:dyDescent="0.2">
      <c r="A215" s="151" t="s">
        <v>334</v>
      </c>
      <c r="B215" s="209" t="str">
        <f>IFERROR(B180/B176,"")</f>
        <v/>
      </c>
      <c r="C215" s="209" t="str">
        <f>IFERROR(C180/C176,"")</f>
        <v/>
      </c>
      <c r="D215" s="222" t="str">
        <f t="shared" si="11"/>
        <v>NU</v>
      </c>
      <c r="E215" s="223">
        <v>0.05</v>
      </c>
    </row>
    <row r="216" spans="1:5" ht="24" x14ac:dyDescent="0.2">
      <c r="A216" s="211" t="s">
        <v>358</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0"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0" t="s">
        <v>75</v>
      </c>
      <c r="B1" s="490"/>
      <c r="C1" s="490"/>
      <c r="D1" s="490"/>
      <c r="E1" s="490"/>
    </row>
    <row r="2" spans="1:12" x14ac:dyDescent="0.2">
      <c r="A2" s="491" t="s">
        <v>76</v>
      </c>
      <c r="B2" s="491"/>
      <c r="C2" s="491"/>
      <c r="D2" s="491"/>
      <c r="E2" s="491"/>
    </row>
    <row r="3" spans="1:12" x14ac:dyDescent="0.2">
      <c r="A3" s="492"/>
      <c r="B3" s="492"/>
      <c r="C3" s="492"/>
      <c r="D3" s="492"/>
      <c r="E3" s="492"/>
    </row>
    <row r="4" spans="1:12" ht="15.75" thickBot="1" x14ac:dyDescent="0.25">
      <c r="A4" s="497" t="s">
        <v>77</v>
      </c>
      <c r="B4" s="497"/>
      <c r="C4" s="497"/>
      <c r="D4" s="497"/>
      <c r="E4" s="497"/>
    </row>
    <row r="5" spans="1:12" ht="55.15" customHeight="1" x14ac:dyDescent="0.2">
      <c r="A5" s="498" t="s">
        <v>78</v>
      </c>
      <c r="B5" s="500" t="s">
        <v>79</v>
      </c>
      <c r="C5" s="93" t="s">
        <v>80</v>
      </c>
      <c r="D5" s="94" t="s">
        <v>81</v>
      </c>
      <c r="E5" s="95" t="s">
        <v>82</v>
      </c>
      <c r="G5" s="93" t="s">
        <v>144</v>
      </c>
      <c r="H5" s="94" t="s">
        <v>69</v>
      </c>
      <c r="I5" s="95" t="s">
        <v>146</v>
      </c>
      <c r="J5" s="93" t="s">
        <v>145</v>
      </c>
      <c r="K5" s="94" t="s">
        <v>110</v>
      </c>
      <c r="L5" s="95" t="s">
        <v>147</v>
      </c>
    </row>
    <row r="6" spans="1:12" ht="15.75" thickBot="1" x14ac:dyDescent="0.25">
      <c r="A6" s="499"/>
      <c r="B6" s="501"/>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502" t="s">
        <v>89</v>
      </c>
      <c r="B8" s="503"/>
      <c r="C8" s="503"/>
      <c r="D8" s="503"/>
      <c r="E8" s="504"/>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476" t="s">
        <v>95</v>
      </c>
      <c r="B13" s="477"/>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505" t="s">
        <v>96</v>
      </c>
      <c r="B14" s="494"/>
      <c r="C14" s="494"/>
      <c r="D14" s="494"/>
      <c r="E14" s="506"/>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507" t="s">
        <v>97</v>
      </c>
      <c r="B16" s="508"/>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09" t="s">
        <v>385</v>
      </c>
      <c r="B17" s="503"/>
      <c r="C17" s="503"/>
      <c r="D17" s="503"/>
      <c r="E17" s="504"/>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387</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388</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389</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390</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345</v>
      </c>
      <c r="B23" s="282" t="s">
        <v>394</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522</v>
      </c>
      <c r="B24" s="417" t="s">
        <v>523</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396</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397</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398</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400</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401</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404</v>
      </c>
      <c r="B30" s="249" t="s">
        <v>405</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408</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479</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410</v>
      </c>
      <c r="B33" s="190" t="s">
        <v>409</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480</v>
      </c>
      <c r="B34" s="370" t="s">
        <v>481</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411</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413</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414</v>
      </c>
      <c r="B37" s="115" t="s">
        <v>415</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416</v>
      </c>
      <c r="B38" s="118" t="s">
        <v>417</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418</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527</v>
      </c>
      <c r="B40" s="425" t="s">
        <v>528</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476" t="s">
        <v>102</v>
      </c>
      <c r="B41" s="477"/>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478" t="s">
        <v>420</v>
      </c>
      <c r="B42" s="479"/>
      <c r="C42" s="479"/>
      <c r="D42" s="479"/>
      <c r="E42" s="480"/>
      <c r="G42" s="80"/>
      <c r="H42" s="80"/>
      <c r="I42" s="80"/>
      <c r="J42" s="80"/>
      <c r="K42" s="80"/>
      <c r="L42" s="80"/>
    </row>
    <row r="43" spans="1:12" s="44" customFormat="1" ht="15" x14ac:dyDescent="0.25">
      <c r="A43" s="85" t="s">
        <v>165</v>
      </c>
      <c r="B43" s="183" t="s">
        <v>485</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513</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488</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486</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513</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488</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487</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513</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488</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426</v>
      </c>
      <c r="B52" s="187" t="s">
        <v>489</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513</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488</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431</v>
      </c>
      <c r="B55" s="187" t="s">
        <v>490</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513</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488</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436</v>
      </c>
      <c r="B58" s="187" t="s">
        <v>491</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513</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488</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485" t="s">
        <v>103</v>
      </c>
      <c r="B61" s="486"/>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513</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488</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493" t="s">
        <v>440</v>
      </c>
      <c r="B64" s="494"/>
      <c r="C64" s="495"/>
      <c r="D64" s="495"/>
      <c r="E64" s="496"/>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441</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442</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446</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447</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448</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449</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450</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451</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452</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458</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477</v>
      </c>
      <c r="B76" s="190" t="s">
        <v>459</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478</v>
      </c>
      <c r="B77" s="346" t="s">
        <v>460</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484" t="s">
        <v>108</v>
      </c>
      <c r="B78" s="484"/>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481" t="s">
        <v>463</v>
      </c>
      <c r="B79" s="482"/>
      <c r="C79" s="482"/>
      <c r="D79" s="482"/>
      <c r="E79" s="483"/>
      <c r="G79" s="110"/>
      <c r="H79" s="110"/>
      <c r="I79" s="110"/>
      <c r="J79" s="110"/>
      <c r="K79" s="110"/>
      <c r="L79" s="110"/>
    </row>
    <row r="80" spans="1:15" s="44" customFormat="1" ht="22.15" customHeight="1" x14ac:dyDescent="0.2">
      <c r="A80" s="426" t="s">
        <v>43</v>
      </c>
      <c r="B80" s="427" t="s">
        <v>464</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465</v>
      </c>
      <c r="B81" s="359" t="s">
        <v>466</v>
      </c>
      <c r="C81" s="360"/>
      <c r="D81" s="360"/>
      <c r="E81" s="361"/>
      <c r="F81" s="172"/>
      <c r="G81" s="357">
        <v>0</v>
      </c>
      <c r="H81" s="357">
        <v>0</v>
      </c>
      <c r="I81" s="175"/>
      <c r="J81" s="349">
        <v>0</v>
      </c>
      <c r="K81" s="349">
        <v>0</v>
      </c>
      <c r="L81" s="175"/>
    </row>
    <row r="82" spans="1:12" ht="21" customHeight="1" thickBot="1" x14ac:dyDescent="0.25">
      <c r="A82" s="484" t="s">
        <v>109</v>
      </c>
      <c r="B82" s="484"/>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487" t="s">
        <v>530</v>
      </c>
      <c r="B83" s="488"/>
      <c r="C83" s="488"/>
      <c r="D83" s="488"/>
      <c r="E83" s="489"/>
      <c r="F83" s="443"/>
      <c r="G83" s="443"/>
      <c r="H83" s="443"/>
      <c r="I83" s="434"/>
      <c r="J83" s="434"/>
      <c r="K83" s="434"/>
      <c r="L83" s="434"/>
    </row>
    <row r="84" spans="1:12" ht="19.5" customHeight="1" thickBot="1" x14ac:dyDescent="0.3">
      <c r="A84" s="444" t="s">
        <v>544</v>
      </c>
      <c r="B84" s="436" t="s">
        <v>531</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545</v>
      </c>
      <c r="B85" s="440" t="s">
        <v>532</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476" t="s">
        <v>472</v>
      </c>
      <c r="B86" s="477"/>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512" t="s">
        <v>467</v>
      </c>
      <c r="B87" s="512"/>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513" t="s">
        <v>468</v>
      </c>
      <c r="B88" s="514"/>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510" t="s">
        <v>533</v>
      </c>
      <c r="B89" s="510"/>
      <c r="C89" s="510"/>
      <c r="D89" s="510"/>
      <c r="E89" s="510"/>
      <c r="F89" s="172"/>
      <c r="G89" s="175"/>
      <c r="H89" s="175"/>
      <c r="I89" s="175"/>
      <c r="J89" s="175"/>
      <c r="K89" s="175"/>
      <c r="L89" s="175"/>
    </row>
    <row r="90" spans="1:12" ht="28.5" customHeight="1" x14ac:dyDescent="0.2">
      <c r="A90" s="353" t="s">
        <v>534</v>
      </c>
      <c r="B90" s="354" t="s">
        <v>474</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535</v>
      </c>
      <c r="B91" s="354" t="s">
        <v>475</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511" t="s">
        <v>536</v>
      </c>
      <c r="B92" s="511"/>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511" t="s">
        <v>473</v>
      </c>
      <c r="B93" s="511"/>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343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514</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515</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516</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498</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499</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500</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501</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502</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507</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508</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517</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505</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503</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504</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509</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510</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511</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346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367</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367</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367</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367</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367</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3:B13"/>
    <mergeCell ref="A14:E14"/>
    <mergeCell ref="A16:B16"/>
    <mergeCell ref="A17:E17"/>
    <mergeCell ref="A41:B41"/>
    <mergeCell ref="A86:B86"/>
    <mergeCell ref="A42:E42"/>
    <mergeCell ref="A79:E79"/>
    <mergeCell ref="A78:B78"/>
    <mergeCell ref="A82:B82"/>
    <mergeCell ref="A61:B61"/>
    <mergeCell ref="A83:E8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topLeftCell="A37" zoomScaleNormal="100" workbookViewId="0">
      <selection activeCell="L60" sqref="L60"/>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15" t="s">
        <v>168</v>
      </c>
      <c r="B1" s="515"/>
      <c r="C1" s="515"/>
      <c r="D1" s="515"/>
      <c r="E1" s="515"/>
      <c r="F1" s="515"/>
      <c r="G1" s="515"/>
      <c r="H1" s="515"/>
      <c r="I1" s="515"/>
    </row>
    <row r="2" spans="1:12" x14ac:dyDescent="0.2">
      <c r="A2" s="53"/>
      <c r="B2" s="54"/>
      <c r="C2" s="55"/>
      <c r="D2" s="55"/>
      <c r="E2" s="55"/>
      <c r="F2" s="55"/>
      <c r="G2" s="55"/>
      <c r="H2" s="55"/>
      <c r="I2" s="55"/>
    </row>
    <row r="3" spans="1:12" x14ac:dyDescent="0.2">
      <c r="A3" s="525" t="s">
        <v>6</v>
      </c>
      <c r="B3" s="523" t="s">
        <v>7</v>
      </c>
      <c r="C3" s="516" t="s">
        <v>8</v>
      </c>
      <c r="D3" s="516"/>
      <c r="E3" s="521" t="s">
        <v>46</v>
      </c>
      <c r="F3" s="516" t="s">
        <v>9</v>
      </c>
      <c r="G3" s="516"/>
      <c r="H3" s="521" t="s">
        <v>47</v>
      </c>
      <c r="I3" s="521" t="s">
        <v>4</v>
      </c>
      <c r="J3" s="81"/>
      <c r="K3" s="327"/>
      <c r="L3" s="52" t="s">
        <v>317</v>
      </c>
    </row>
    <row r="4" spans="1:12" ht="96" x14ac:dyDescent="0.2">
      <c r="A4" s="526"/>
      <c r="B4" s="524"/>
      <c r="C4" s="238" t="s">
        <v>71</v>
      </c>
      <c r="D4" s="238" t="s">
        <v>72</v>
      </c>
      <c r="E4" s="522"/>
      <c r="F4" s="238" t="s">
        <v>73</v>
      </c>
      <c r="G4" s="238" t="s">
        <v>74</v>
      </c>
      <c r="H4" s="522"/>
      <c r="I4" s="522"/>
      <c r="J4" s="238" t="s">
        <v>153</v>
      </c>
      <c r="K4" s="328" t="s">
        <v>154</v>
      </c>
    </row>
    <row r="5" spans="1:12" x14ac:dyDescent="0.2">
      <c r="A5" s="56" t="s">
        <v>34</v>
      </c>
      <c r="B5" s="517" t="s">
        <v>121</v>
      </c>
      <c r="C5" s="518"/>
      <c r="D5" s="518"/>
      <c r="E5" s="518"/>
      <c r="F5" s="518"/>
      <c r="G5" s="518"/>
      <c r="H5" s="518"/>
      <c r="I5" s="518"/>
      <c r="J5" s="82"/>
      <c r="K5" s="329"/>
    </row>
    <row r="6" spans="1:12" ht="33.75" customHeight="1" x14ac:dyDescent="0.2">
      <c r="A6" s="56" t="s">
        <v>115</v>
      </c>
      <c r="B6" s="57" t="str">
        <f>'4- DEVIZ'!B9</f>
        <v>Obţinerea terenului</v>
      </c>
      <c r="C6" s="58">
        <f>'4- DEVIZ'!G9</f>
        <v>0</v>
      </c>
      <c r="D6" s="58">
        <f>'4- DEVIZ'!H9</f>
        <v>0</v>
      </c>
      <c r="E6" s="58">
        <f>'4- DEVIZ'!I9</f>
        <v>0</v>
      </c>
      <c r="F6" s="58">
        <f>'4- DEVIZ'!J9</f>
        <v>0</v>
      </c>
      <c r="G6" s="58">
        <f>'4- DEVIZ'!K9</f>
        <v>0</v>
      </c>
      <c r="H6" s="58">
        <f>'4- DEVIZ'!L9</f>
        <v>0</v>
      </c>
      <c r="I6" s="58">
        <f>E6+H6</f>
        <v>0</v>
      </c>
      <c r="J6" s="256" t="s">
        <v>370</v>
      </c>
      <c r="K6" s="330" t="s">
        <v>371</v>
      </c>
      <c r="L6" s="123" t="str">
        <f>IF(E6&gt;SUM(C58*10%),"!!! Cheltuiala depaseste 10% din valoarea totala eligibila a proiectului","")</f>
        <v/>
      </c>
    </row>
    <row r="7" spans="1:12" x14ac:dyDescent="0.2">
      <c r="A7" s="56" t="s">
        <v>116</v>
      </c>
      <c r="B7" s="57" t="str">
        <f>'4- DEVIZ'!B10</f>
        <v>Amenajarea terenului</v>
      </c>
      <c r="C7" s="58">
        <f>'4- DEVIZ'!G10</f>
        <v>0</v>
      </c>
      <c r="D7" s="58">
        <f>'4- DEVIZ'!H10</f>
        <v>0</v>
      </c>
      <c r="E7" s="58">
        <f>'4- DEVIZ'!I10</f>
        <v>0</v>
      </c>
      <c r="F7" s="58">
        <f>'4- DEVIZ'!J10</f>
        <v>0</v>
      </c>
      <c r="G7" s="58">
        <f>'4- DEVIZ'!K10</f>
        <v>0</v>
      </c>
      <c r="H7" s="58">
        <f>'4- DEVIZ'!L10</f>
        <v>0</v>
      </c>
      <c r="I7" s="58">
        <f t="shared" ref="I7:I9" si="0">E7+H7</f>
        <v>0</v>
      </c>
      <c r="J7" s="260" t="s">
        <v>373</v>
      </c>
      <c r="K7" s="330" t="s">
        <v>374</v>
      </c>
    </row>
    <row r="8" spans="1:12" ht="41.25" customHeight="1" x14ac:dyDescent="0.2">
      <c r="A8" s="56" t="s">
        <v>117</v>
      </c>
      <c r="B8" s="57" t="str">
        <f>'4- DEVIZ'!B11</f>
        <v>Amenajări pentru protecţia mediului şi aducerea terenului la starea iniţială</v>
      </c>
      <c r="C8" s="58">
        <f>'4- DEVIZ'!G11</f>
        <v>0</v>
      </c>
      <c r="D8" s="58">
        <f>'4- DEVIZ'!H11</f>
        <v>0</v>
      </c>
      <c r="E8" s="58">
        <f>'4- DEVIZ'!I11</f>
        <v>0</v>
      </c>
      <c r="F8" s="58">
        <f>'4- DEVIZ'!J11</f>
        <v>0</v>
      </c>
      <c r="G8" s="58">
        <f>'4- DEVIZ'!K11</f>
        <v>0</v>
      </c>
      <c r="H8" s="58">
        <f>'4- DEVIZ'!L11</f>
        <v>0</v>
      </c>
      <c r="I8" s="58">
        <f t="shared" si="0"/>
        <v>0</v>
      </c>
      <c r="J8" s="260" t="s">
        <v>373</v>
      </c>
      <c r="K8" s="331" t="s">
        <v>375</v>
      </c>
    </row>
    <row r="9" spans="1:12" ht="33.75" customHeight="1" x14ac:dyDescent="0.2">
      <c r="A9" s="56" t="s">
        <v>119</v>
      </c>
      <c r="B9" s="57" t="str">
        <f>'4- DEVIZ'!B12</f>
        <v>Cheltuieli pentru relocarea/protecţia utilităţilor</v>
      </c>
      <c r="C9" s="58">
        <f>'4- DEVIZ'!G12</f>
        <v>0</v>
      </c>
      <c r="D9" s="58">
        <f>'4- DEVIZ'!H12</f>
        <v>0</v>
      </c>
      <c r="E9" s="58">
        <f>'4- DEVIZ'!I12</f>
        <v>0</v>
      </c>
      <c r="F9" s="58">
        <f>'4- DEVIZ'!J12</f>
        <v>0</v>
      </c>
      <c r="G9" s="58">
        <f>'4- DEVIZ'!K12</f>
        <v>0</v>
      </c>
      <c r="H9" s="58">
        <f>'4- DEVIZ'!L12</f>
        <v>0</v>
      </c>
      <c r="I9" s="58">
        <f t="shared" si="0"/>
        <v>0</v>
      </c>
      <c r="J9" s="260" t="s">
        <v>373</v>
      </c>
      <c r="K9" s="332" t="s">
        <v>377</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19" t="s">
        <v>378</v>
      </c>
      <c r="C11" s="520"/>
      <c r="D11" s="520"/>
      <c r="E11" s="520"/>
      <c r="F11" s="520"/>
      <c r="G11" s="520"/>
      <c r="H11" s="520"/>
      <c r="I11" s="520"/>
      <c r="J11" s="258"/>
      <c r="K11" s="329"/>
    </row>
    <row r="12" spans="1:12" ht="36.75" customHeight="1" x14ac:dyDescent="0.2">
      <c r="A12" s="59" t="s">
        <v>14</v>
      </c>
      <c r="B12" s="51" t="str">
        <f>'4- DEVIZ'!B15</f>
        <v>Cheltuieli pentru asigurarea utilităţilor necesare obiectivului de investiţii</v>
      </c>
      <c r="C12" s="58">
        <f>'4- DEVIZ'!G15</f>
        <v>0</v>
      </c>
      <c r="D12" s="58">
        <f>'4- DEVIZ'!H15</f>
        <v>0</v>
      </c>
      <c r="E12" s="58">
        <f>C12+D12</f>
        <v>0</v>
      </c>
      <c r="F12" s="58">
        <f>'4- DEVIZ'!J15</f>
        <v>0</v>
      </c>
      <c r="G12" s="58">
        <f>'4- DEVIZ'!K15</f>
        <v>0</v>
      </c>
      <c r="H12" s="58">
        <f>F12+G12</f>
        <v>0</v>
      </c>
      <c r="I12" s="58">
        <f>E12+H12</f>
        <v>0</v>
      </c>
      <c r="J12" s="260" t="s">
        <v>373</v>
      </c>
      <c r="K12" s="331" t="s">
        <v>380</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19" t="s">
        <v>37</v>
      </c>
      <c r="C14" s="520"/>
      <c r="D14" s="520"/>
      <c r="E14" s="520"/>
      <c r="F14" s="520"/>
      <c r="G14" s="520"/>
      <c r="H14" s="520"/>
      <c r="I14" s="520"/>
      <c r="J14" s="258"/>
      <c r="K14" s="329"/>
    </row>
    <row r="15" spans="1:12" ht="33.75" x14ac:dyDescent="0.2">
      <c r="A15" s="87" t="str">
        <f>'4- DEVIZ'!A18</f>
        <v>3.1.</v>
      </c>
      <c r="B15" s="51" t="str">
        <f>'4- DEVIZ'!B19</f>
        <v xml:space="preserve"> Studii de teren</v>
      </c>
      <c r="C15" s="58">
        <f>'4- DEVIZ'!G18</f>
        <v>0</v>
      </c>
      <c r="D15" s="58">
        <f>'4- DEVIZ'!H18</f>
        <v>0</v>
      </c>
      <c r="E15" s="58">
        <f>'4- DEVIZ'!I18</f>
        <v>0</v>
      </c>
      <c r="F15" s="58">
        <f>'4- DEVIZ'!J18</f>
        <v>0</v>
      </c>
      <c r="G15" s="58">
        <f>'4- DEVIZ'!K18</f>
        <v>0</v>
      </c>
      <c r="H15" s="58">
        <f>'4- DEVIZ'!L18</f>
        <v>0</v>
      </c>
      <c r="I15" s="58">
        <f t="shared" ref="I15:I22" si="2">E15+H15</f>
        <v>0</v>
      </c>
      <c r="J15" s="262" t="s">
        <v>386</v>
      </c>
      <c r="K15" s="331" t="s">
        <v>399</v>
      </c>
    </row>
    <row r="16" spans="1:12" ht="37.5" customHeight="1" x14ac:dyDescent="0.2">
      <c r="A16" s="87" t="str">
        <f>'4- DEVIZ'!A22</f>
        <v xml:space="preserve">3.2. </v>
      </c>
      <c r="B16" s="51" t="str">
        <f>'4- DEVIZ'!B22</f>
        <v>Documentaţii-suport şi cheltuieli pentru obţinerea de avize, acorduri şi autorizaţii</v>
      </c>
      <c r="C16" s="58">
        <f>'4- DEVIZ'!G22</f>
        <v>0</v>
      </c>
      <c r="D16" s="58">
        <f>'4- DEVIZ'!H22</f>
        <v>0</v>
      </c>
      <c r="E16" s="58">
        <f>'4- DEVIZ'!I22</f>
        <v>0</v>
      </c>
      <c r="F16" s="58">
        <f>'4- DEVIZ'!J22</f>
        <v>0</v>
      </c>
      <c r="G16" s="58">
        <f>'4- DEVIZ'!K22</f>
        <v>0</v>
      </c>
      <c r="H16" s="58">
        <f>'4- DEVIZ'!L22</f>
        <v>0</v>
      </c>
      <c r="I16" s="58">
        <f t="shared" si="2"/>
        <v>0</v>
      </c>
      <c r="J16" s="262" t="s">
        <v>386</v>
      </c>
      <c r="K16" s="331" t="s">
        <v>391</v>
      </c>
    </row>
    <row r="17" spans="1:12" ht="16.5" customHeight="1" x14ac:dyDescent="0.2">
      <c r="A17" s="87" t="str">
        <f>'4- DEVIZ'!A23</f>
        <v xml:space="preserve">3.3. </v>
      </c>
      <c r="B17" s="51" t="str">
        <f>'4- DEVIZ'!B23</f>
        <v>Expertizare tehnică</v>
      </c>
      <c r="C17" s="58">
        <f>'4- DEVIZ'!G23</f>
        <v>0</v>
      </c>
      <c r="D17" s="58">
        <f>'4- DEVIZ'!H23</f>
        <v>0</v>
      </c>
      <c r="E17" s="58">
        <f>'4- DEVIZ'!I23</f>
        <v>0</v>
      </c>
      <c r="F17" s="58">
        <f>'4- DEVIZ'!J23</f>
        <v>0</v>
      </c>
      <c r="G17" s="58">
        <f>'4- DEVIZ'!K23</f>
        <v>0</v>
      </c>
      <c r="H17" s="58">
        <f>'4- DEVIZ'!L23</f>
        <v>0</v>
      </c>
      <c r="I17" s="58">
        <f t="shared" ref="I17" si="3">E17+H17</f>
        <v>0</v>
      </c>
      <c r="J17" s="262" t="s">
        <v>386</v>
      </c>
      <c r="K17" s="331" t="s">
        <v>395</v>
      </c>
    </row>
    <row r="18" spans="1:12" ht="29.25" customHeight="1" x14ac:dyDescent="0.2">
      <c r="A18" s="87" t="s">
        <v>522</v>
      </c>
      <c r="B18" s="51" t="s">
        <v>523</v>
      </c>
      <c r="C18" s="58">
        <f>'4- DEVIZ'!G24</f>
        <v>0</v>
      </c>
      <c r="D18" s="58">
        <f>'4- DEVIZ'!H24</f>
        <v>0</v>
      </c>
      <c r="E18" s="58">
        <f>'4- DEVIZ'!I24</f>
        <v>0</v>
      </c>
      <c r="F18" s="58">
        <f>'4- DEVIZ'!J24</f>
        <v>0</v>
      </c>
      <c r="G18" s="58">
        <f>'4- DEVIZ'!K24</f>
        <v>0</v>
      </c>
      <c r="H18" s="58">
        <f>'4- DEVIZ'!L24</f>
        <v>0</v>
      </c>
      <c r="I18" s="58">
        <f>E18+H18</f>
        <v>0</v>
      </c>
      <c r="J18" s="262" t="s">
        <v>386</v>
      </c>
      <c r="K18" s="331" t="s">
        <v>524</v>
      </c>
    </row>
    <row r="19" spans="1:12" ht="112.5" x14ac:dyDescent="0.2">
      <c r="A19" s="87" t="str">
        <f>'4- DEVIZ'!A25</f>
        <v>3.5.</v>
      </c>
      <c r="B19" s="87" t="str">
        <f>'4- DEVIZ'!B25</f>
        <v>Proiectare</v>
      </c>
      <c r="C19" s="58">
        <f>'4- DEVIZ'!G25</f>
        <v>0</v>
      </c>
      <c r="D19" s="58">
        <f>'4- DEVIZ'!H25</f>
        <v>0</v>
      </c>
      <c r="E19" s="58">
        <f>'4- DEVIZ'!I25</f>
        <v>0</v>
      </c>
      <c r="F19" s="58">
        <f>'4- DEVIZ'!J25</f>
        <v>0</v>
      </c>
      <c r="G19" s="58">
        <f>'4- DEVIZ'!K25</f>
        <v>0</v>
      </c>
      <c r="H19" s="58">
        <f>'4- DEVIZ'!L25</f>
        <v>0</v>
      </c>
      <c r="I19" s="58">
        <f>E19+H19</f>
        <v>0</v>
      </c>
      <c r="J19" s="262" t="s">
        <v>386</v>
      </c>
      <c r="K19" s="331" t="s">
        <v>402</v>
      </c>
    </row>
    <row r="20" spans="1:12" ht="22.5" customHeight="1" x14ac:dyDescent="0.2">
      <c r="A20" s="87" t="str">
        <f>'4- DEVIZ'!A30</f>
        <v xml:space="preserve">3.6. </v>
      </c>
      <c r="B20" s="87" t="str">
        <f>'4- DEVIZ'!B30</f>
        <v>Organizarea procedurilor de achiziţie</v>
      </c>
      <c r="C20" s="58">
        <f>'4- DEVIZ'!G30</f>
        <v>0</v>
      </c>
      <c r="D20" s="58">
        <f>'4- DEVIZ'!H30</f>
        <v>0</v>
      </c>
      <c r="E20" s="58">
        <f>'4- DEVIZ'!I30</f>
        <v>0</v>
      </c>
      <c r="F20" s="58">
        <f>'4- DEVIZ'!J30</f>
        <v>0</v>
      </c>
      <c r="G20" s="58">
        <f>'4- DEVIZ'!K30</f>
        <v>0</v>
      </c>
      <c r="H20" s="58">
        <f>'4- DEVIZ'!L30</f>
        <v>0</v>
      </c>
      <c r="I20" s="58">
        <f t="shared" ref="I20" si="4">E20+H20</f>
        <v>0</v>
      </c>
      <c r="J20" s="262" t="s">
        <v>386</v>
      </c>
      <c r="K20" s="331" t="s">
        <v>406</v>
      </c>
    </row>
    <row r="21" spans="1:12" ht="22.5" x14ac:dyDescent="0.2">
      <c r="A21" s="87" t="str">
        <f>'4- DEVIZ'!A31</f>
        <v>3.7.</v>
      </c>
      <c r="B21" s="87" t="str">
        <f>'4- DEVIZ'!B31</f>
        <v>Consultanţă</v>
      </c>
      <c r="C21" s="58">
        <f>'4- DEVIZ'!G31</f>
        <v>0</v>
      </c>
      <c r="D21" s="58">
        <f>'4- DEVIZ'!H31</f>
        <v>0</v>
      </c>
      <c r="E21" s="58">
        <f>'4- DEVIZ'!I31</f>
        <v>0</v>
      </c>
      <c r="F21" s="58">
        <f>'4- DEVIZ'!J31</f>
        <v>0</v>
      </c>
      <c r="G21" s="58">
        <f>'4- DEVIZ'!K31</f>
        <v>0</v>
      </c>
      <c r="H21" s="58">
        <f>'4- DEVIZ'!L31</f>
        <v>0</v>
      </c>
      <c r="I21" s="58">
        <f t="shared" si="2"/>
        <v>0</v>
      </c>
      <c r="J21" s="262" t="s">
        <v>386</v>
      </c>
      <c r="K21" s="331" t="s">
        <v>412</v>
      </c>
    </row>
    <row r="22" spans="1:12" ht="59.25" customHeight="1" x14ac:dyDescent="0.2">
      <c r="A22" s="87" t="str">
        <f>'4- DEVIZ'!A35</f>
        <v>3.8.</v>
      </c>
      <c r="B22" s="87" t="str">
        <f>'4- DEVIZ'!B35</f>
        <v>Asistenţă tehnică</v>
      </c>
      <c r="C22" s="58">
        <f>'4- DEVIZ'!G35</f>
        <v>0</v>
      </c>
      <c r="D22" s="58">
        <f>'4- DEVIZ'!H35</f>
        <v>0</v>
      </c>
      <c r="E22" s="58">
        <f>'4- DEVIZ'!I35</f>
        <v>0</v>
      </c>
      <c r="F22" s="58">
        <f>'4- DEVIZ'!J35</f>
        <v>0</v>
      </c>
      <c r="G22" s="58">
        <f>'4- DEVIZ'!K35</f>
        <v>0</v>
      </c>
      <c r="H22" s="58">
        <f>'4- DEVIZ'!L35</f>
        <v>0</v>
      </c>
      <c r="I22" s="58">
        <f t="shared" si="2"/>
        <v>0</v>
      </c>
      <c r="J22" s="262" t="s">
        <v>386</v>
      </c>
      <c r="K22" s="331" t="s">
        <v>543</v>
      </c>
    </row>
    <row r="23" spans="1:12" s="53" customFormat="1" x14ac:dyDescent="0.2">
      <c r="A23" s="70"/>
      <c r="B23" s="71" t="s">
        <v>421</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19" t="s">
        <v>39</v>
      </c>
      <c r="C24" s="520"/>
      <c r="D24" s="520"/>
      <c r="E24" s="520"/>
      <c r="F24" s="520"/>
      <c r="G24" s="520"/>
      <c r="H24" s="520"/>
      <c r="I24" s="520"/>
      <c r="J24" s="82"/>
      <c r="K24" s="329"/>
    </row>
    <row r="25" spans="1:12" ht="14.25" customHeight="1" x14ac:dyDescent="0.2">
      <c r="A25" s="87" t="str">
        <f>'4- DEVIZ'!A43</f>
        <v>4.1.</v>
      </c>
      <c r="B25" s="57" t="str">
        <f>'4- DEVIZ'!B43</f>
        <v>Construcţii şi instalaţii din care</v>
      </c>
      <c r="C25" s="58">
        <f>'4- DEVIZ'!G43</f>
        <v>0</v>
      </c>
      <c r="D25" s="58">
        <f>'4- DEVIZ'!H43</f>
        <v>0</v>
      </c>
      <c r="E25" s="58">
        <f>'4- DEVIZ'!I43</f>
        <v>0</v>
      </c>
      <c r="F25" s="58">
        <f>'4- DEVIZ'!J43</f>
        <v>0</v>
      </c>
      <c r="G25" s="58">
        <f>'4- DEVIZ'!K43</f>
        <v>0</v>
      </c>
      <c r="H25" s="58">
        <f>'4- DEVIZ'!L43</f>
        <v>0</v>
      </c>
      <c r="I25" s="58">
        <f t="shared" ref="I25:I29" si="6">E25+H25</f>
        <v>0</v>
      </c>
      <c r="J25" s="260" t="s">
        <v>373</v>
      </c>
      <c r="K25" s="331" t="s">
        <v>422</v>
      </c>
    </row>
    <row r="26" spans="1:12" ht="25.5" customHeight="1" x14ac:dyDescent="0.2">
      <c r="A26" s="87" t="s">
        <v>118</v>
      </c>
      <c r="B26" s="57" t="str">
        <f>'4- DEVIZ'!B46</f>
        <v>Montaj utilaje echipamente tehnologice şi funcţionale din care</v>
      </c>
      <c r="C26" s="58">
        <f>'4- DEVIZ'!G46</f>
        <v>0</v>
      </c>
      <c r="D26" s="58">
        <f>'4- DEVIZ'!H46</f>
        <v>0</v>
      </c>
      <c r="E26" s="58">
        <f>'4- DEVIZ'!I46</f>
        <v>0</v>
      </c>
      <c r="F26" s="58">
        <f>'4- DEVIZ'!J46</f>
        <v>0</v>
      </c>
      <c r="G26" s="58">
        <f>'4- DEVIZ'!K46</f>
        <v>0</v>
      </c>
      <c r="H26" s="58">
        <f>'4- DEVIZ'!L46</f>
        <v>0</v>
      </c>
      <c r="I26" s="58">
        <f t="shared" ref="I26" si="7">E26+H26</f>
        <v>0</v>
      </c>
      <c r="J26" s="260" t="s">
        <v>373</v>
      </c>
      <c r="K26" s="331" t="s">
        <v>423</v>
      </c>
    </row>
    <row r="27" spans="1:12" ht="24" x14ac:dyDescent="0.2">
      <c r="A27" s="87" t="s">
        <v>120</v>
      </c>
      <c r="B27" s="57" t="str">
        <f>'4- DEVIZ'!B49</f>
        <v>Utilaje, echipamente tehnologice şi funcţionale care necesită montaj din care</v>
      </c>
      <c r="C27" s="58">
        <f>'4- DEVIZ'!G49</f>
        <v>0</v>
      </c>
      <c r="D27" s="58">
        <f>'4- DEVIZ'!H49</f>
        <v>0</v>
      </c>
      <c r="E27" s="58">
        <f>'4- DEVIZ'!I49</f>
        <v>0</v>
      </c>
      <c r="F27" s="58">
        <f>'4- DEVIZ'!J49</f>
        <v>0</v>
      </c>
      <c r="G27" s="58">
        <f>'4- DEVIZ'!K49</f>
        <v>0</v>
      </c>
      <c r="H27" s="58">
        <f>'4- DEVIZ'!L49</f>
        <v>0</v>
      </c>
      <c r="I27" s="58">
        <f t="shared" ref="I27" si="8">E27+H27</f>
        <v>0</v>
      </c>
      <c r="J27" s="260" t="s">
        <v>373</v>
      </c>
      <c r="K27" s="334" t="s">
        <v>425</v>
      </c>
    </row>
    <row r="28" spans="1:12" ht="48" x14ac:dyDescent="0.2">
      <c r="A28" s="87" t="s">
        <v>426</v>
      </c>
      <c r="B28" s="57" t="str">
        <f>'4- DEVIZ'!B52</f>
        <v>Utilaje fără montaj şi echipamente de transport din care</v>
      </c>
      <c r="C28" s="58">
        <f>'4- DEVIZ'!G52</f>
        <v>0</v>
      </c>
      <c r="D28" s="58">
        <f>'4- DEVIZ'!H52</f>
        <v>0</v>
      </c>
      <c r="E28" s="58">
        <f>'4- DEVIZ'!I52</f>
        <v>0</v>
      </c>
      <c r="F28" s="58">
        <f>'4- DEVIZ'!J52</f>
        <v>0</v>
      </c>
      <c r="G28" s="58">
        <f>'4- DEVIZ'!K52</f>
        <v>0</v>
      </c>
      <c r="H28" s="58">
        <f>'4- DEVIZ'!L52</f>
        <v>0</v>
      </c>
      <c r="I28" s="58">
        <f t="shared" ref="I28" si="9">E28+H28</f>
        <v>0</v>
      </c>
      <c r="J28" s="256" t="s">
        <v>370</v>
      </c>
      <c r="K28" s="331" t="s">
        <v>427</v>
      </c>
    </row>
    <row r="29" spans="1:12" ht="48" x14ac:dyDescent="0.2">
      <c r="A29" s="87" t="str">
        <f>'4- DEVIZ'!A55</f>
        <v>4.5.</v>
      </c>
      <c r="B29" s="57" t="str">
        <f>'4- DEVIZ'!B55</f>
        <v>Dotări din care</v>
      </c>
      <c r="C29" s="58">
        <f>'4- DEVIZ'!G55</f>
        <v>0</v>
      </c>
      <c r="D29" s="58">
        <f>'4- DEVIZ'!H55</f>
        <v>0</v>
      </c>
      <c r="E29" s="58">
        <f>'4- DEVIZ'!I55</f>
        <v>0</v>
      </c>
      <c r="F29" s="58">
        <f>'4- DEVIZ'!J55</f>
        <v>0</v>
      </c>
      <c r="G29" s="58">
        <f>'4- DEVIZ'!K55</f>
        <v>0</v>
      </c>
      <c r="H29" s="58">
        <f>'4- DEVIZ'!L55</f>
        <v>0</v>
      </c>
      <c r="I29" s="58">
        <f t="shared" si="6"/>
        <v>0</v>
      </c>
      <c r="J29" s="256" t="s">
        <v>370</v>
      </c>
      <c r="K29" s="335" t="s">
        <v>432</v>
      </c>
    </row>
    <row r="30" spans="1:12" ht="46.5" customHeight="1" x14ac:dyDescent="0.2">
      <c r="A30" s="87" t="str">
        <f>'4- DEVIZ'!A58</f>
        <v>4.6.</v>
      </c>
      <c r="B30" s="57" t="str">
        <f>'4- DEVIZ'!B58</f>
        <v>Active necorporale din care</v>
      </c>
      <c r="C30" s="58">
        <f>'4- DEVIZ'!G58</f>
        <v>0</v>
      </c>
      <c r="D30" s="58">
        <f>'4- DEVIZ'!H58</f>
        <v>0</v>
      </c>
      <c r="E30" s="58">
        <f>'4- DEVIZ'!I58</f>
        <v>0</v>
      </c>
      <c r="F30" s="58">
        <f>'4- DEVIZ'!J58</f>
        <v>0</v>
      </c>
      <c r="G30" s="58">
        <f>'4- DEVIZ'!K58</f>
        <v>0</v>
      </c>
      <c r="H30" s="58">
        <f>'4- DEVIZ'!L58</f>
        <v>0</v>
      </c>
      <c r="I30" s="58">
        <f t="shared" ref="I30:I33" si="10">E30+H30</f>
        <v>0</v>
      </c>
      <c r="J30" s="255" t="s">
        <v>437</v>
      </c>
      <c r="K30" s="331" t="s">
        <v>438</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513</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492</v>
      </c>
      <c r="C33" s="382">
        <f>'4- DEVIZ'!G63</f>
        <v>0</v>
      </c>
      <c r="D33" s="382">
        <f>'4- DEVIZ'!H63</f>
        <v>0</v>
      </c>
      <c r="E33" s="382">
        <f>'4- DEVIZ'!I63</f>
        <v>0</v>
      </c>
      <c r="F33" s="382">
        <f>'4- DEVIZ'!J63</f>
        <v>0</v>
      </c>
      <c r="G33" s="382">
        <f>'4- DEVIZ'!K63</f>
        <v>0</v>
      </c>
      <c r="H33" s="382">
        <f>'4- DEVIZ'!L63</f>
        <v>0</v>
      </c>
      <c r="I33" s="382">
        <f t="shared" si="10"/>
        <v>0</v>
      </c>
      <c r="J33" s="88"/>
      <c r="K33" s="333"/>
      <c r="L33" s="123" t="str">
        <f>IF(E33&gt;SUM(C58*15%),"!!! Cheltuiala depaseste 15% din valoarea totala eligibila a proiectului","")</f>
        <v/>
      </c>
    </row>
    <row r="34" spans="1:12" x14ac:dyDescent="0.2">
      <c r="A34" s="56" t="s">
        <v>40</v>
      </c>
      <c r="B34" s="519" t="s">
        <v>41</v>
      </c>
      <c r="C34" s="520"/>
      <c r="D34" s="520"/>
      <c r="E34" s="520"/>
      <c r="F34" s="520"/>
      <c r="G34" s="520"/>
      <c r="H34" s="520"/>
      <c r="I34" s="520"/>
      <c r="J34" s="82"/>
      <c r="K34" s="329"/>
    </row>
    <row r="35" spans="1:12" ht="45" x14ac:dyDescent="0.2">
      <c r="A35" s="87" t="str">
        <f>'4- DEVIZ'!A65</f>
        <v>5.1.</v>
      </c>
      <c r="B35" s="57" t="str">
        <f>'4- DEVIZ'!B65</f>
        <v>Organizare de şantier</v>
      </c>
      <c r="C35" s="58">
        <f>'4- DEVIZ'!G65</f>
        <v>0</v>
      </c>
      <c r="D35" s="58">
        <f>'4- DEVIZ'!H65</f>
        <v>0</v>
      </c>
      <c r="E35" s="58">
        <f>'4- DEVIZ'!I65</f>
        <v>0</v>
      </c>
      <c r="F35" s="58">
        <f>'4- DEVIZ'!J65</f>
        <v>0</v>
      </c>
      <c r="G35" s="58">
        <f>'4- DEVIZ'!K65</f>
        <v>0</v>
      </c>
      <c r="H35" s="58">
        <f>'4- DEVIZ'!L65</f>
        <v>0</v>
      </c>
      <c r="I35" s="58">
        <f t="shared" ref="I35" si="13">E35+H35</f>
        <v>0</v>
      </c>
      <c r="J35" s="260" t="s">
        <v>373</v>
      </c>
      <c r="K35" s="331" t="s">
        <v>443</v>
      </c>
    </row>
    <row r="36" spans="1:12" ht="135" x14ac:dyDescent="0.2">
      <c r="A36" s="87" t="str">
        <f>'4- DEVIZ'!A68</f>
        <v>5.2.</v>
      </c>
      <c r="B36" s="57" t="str">
        <f>'4- DEVIZ'!B68</f>
        <v>Comisioane, cote, taxe, costul creditului</v>
      </c>
      <c r="C36" s="58">
        <f>'4- DEVIZ'!G68</f>
        <v>0</v>
      </c>
      <c r="D36" s="58">
        <f>'4- DEVIZ'!H68</f>
        <v>0</v>
      </c>
      <c r="E36" s="58">
        <f>'4- DEVIZ'!I68</f>
        <v>0</v>
      </c>
      <c r="F36" s="58">
        <f>'4- DEVIZ'!J68</f>
        <v>0</v>
      </c>
      <c r="G36" s="58">
        <f>'4- DEVIZ'!K68</f>
        <v>0</v>
      </c>
      <c r="H36" s="58">
        <f>'4- DEVIZ'!L68</f>
        <v>0</v>
      </c>
      <c r="I36" s="58">
        <f t="shared" ref="I36" si="14">E36+H36</f>
        <v>0</v>
      </c>
      <c r="J36" s="325" t="s">
        <v>453</v>
      </c>
      <c r="K36" s="331" t="s">
        <v>469</v>
      </c>
    </row>
    <row r="37" spans="1:12" ht="24.75" customHeight="1" x14ac:dyDescent="0.2">
      <c r="A37" s="87" t="str">
        <f>'4- DEVIZ'!A74</f>
        <v>5.3.</v>
      </c>
      <c r="B37" s="57" t="str">
        <f>'4- DEVIZ'!B74</f>
        <v>Cheltuieli diverse şi neprevăzute</v>
      </c>
      <c r="C37" s="58">
        <f>'4- DEVIZ'!G74</f>
        <v>0</v>
      </c>
      <c r="D37" s="58">
        <f>'4- DEVIZ'!H74</f>
        <v>0</v>
      </c>
      <c r="E37" s="58">
        <f>'4- DEVIZ'!I74</f>
        <v>0</v>
      </c>
      <c r="F37" s="58">
        <f>'4- DEVIZ'!J74</f>
        <v>0</v>
      </c>
      <c r="G37" s="58">
        <f>'4- DEVIZ'!K74</f>
        <v>0</v>
      </c>
      <c r="H37" s="58">
        <f>'4- DEVIZ'!L74</f>
        <v>0</v>
      </c>
      <c r="I37" s="58">
        <f>E37+H37</f>
        <v>0</v>
      </c>
      <c r="J37" s="325" t="s">
        <v>373</v>
      </c>
      <c r="K37" s="331" t="s">
        <v>456</v>
      </c>
      <c r="L37" s="123" t="str">
        <f>IF(E37&gt;SUM((E31+E7+E8+E9+E13)*10%),"!!! Cheltuiala depaseste 10% din valoarea cheltuielilor eligibile capitolele 1, 2 și 4 ","")</f>
        <v/>
      </c>
    </row>
    <row r="38" spans="1:12" ht="22.5" x14ac:dyDescent="0.2">
      <c r="A38" s="87" t="str">
        <f>'4- DEVIZ'!A75</f>
        <v>5.4.</v>
      </c>
      <c r="B38" s="57" t="str">
        <f>'4- DEVIZ'!B75</f>
        <v>Cheltuieli pentru informare şi publicitate</v>
      </c>
      <c r="C38" s="58">
        <f>'4- DEVIZ'!G75</f>
        <v>0</v>
      </c>
      <c r="D38" s="58">
        <f>'4- DEVIZ'!H75</f>
        <v>0</v>
      </c>
      <c r="E38" s="58">
        <f>'4- DEVIZ'!I75</f>
        <v>0</v>
      </c>
      <c r="F38" s="58">
        <f>'4- DEVIZ'!J75</f>
        <v>0</v>
      </c>
      <c r="G38" s="58">
        <f>'4- DEVIZ'!K75</f>
        <v>0</v>
      </c>
      <c r="H38" s="58">
        <f>'4- DEVIZ'!L75</f>
        <v>0</v>
      </c>
      <c r="I38" s="58">
        <f>E38+H38</f>
        <v>0</v>
      </c>
      <c r="J38" s="257" t="s">
        <v>386</v>
      </c>
      <c r="K38" s="327" t="s">
        <v>461</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19" t="str">
        <f>'4- DEVIZ'!B80</f>
        <v xml:space="preserve">Pregătirea personalului de exploatare     </v>
      </c>
      <c r="C40" s="520"/>
      <c r="D40" s="520"/>
      <c r="E40" s="520"/>
      <c r="F40" s="520"/>
      <c r="G40" s="520"/>
      <c r="H40" s="520"/>
      <c r="I40" s="520"/>
      <c r="J40" s="82"/>
      <c r="K40" s="329"/>
    </row>
    <row r="41" spans="1:12" x14ac:dyDescent="0.2">
      <c r="A41" s="59" t="s">
        <v>167</v>
      </c>
      <c r="B41" s="57" t="str">
        <f>'4- DEVIZ'!B81</f>
        <v xml:space="preserve">Probe tehnologice şi teste                </v>
      </c>
      <c r="C41" s="58">
        <f>'4- DEVIZ'!G81</f>
        <v>0</v>
      </c>
      <c r="D41" s="58">
        <f>'4- DEVIZ'!H81</f>
        <v>0</v>
      </c>
      <c r="E41" s="58">
        <f>'4- DEVIZ'!I81</f>
        <v>0</v>
      </c>
      <c r="F41" s="58">
        <f>'4- DEVIZ'!J81</f>
        <v>0</v>
      </c>
      <c r="G41" s="58">
        <f>'4- DEVIZ'!K81</f>
        <v>0</v>
      </c>
      <c r="H41" s="58">
        <f>'4- DEVIZ'!L81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482</v>
      </c>
      <c r="B43" s="531" t="s">
        <v>546</v>
      </c>
      <c r="C43" s="532"/>
      <c r="D43" s="532"/>
      <c r="E43" s="532"/>
      <c r="F43" s="532"/>
      <c r="G43" s="532"/>
      <c r="H43" s="532"/>
      <c r="I43" s="533"/>
      <c r="J43" s="88"/>
      <c r="K43" s="333"/>
    </row>
    <row r="44" spans="1:12" s="53" customFormat="1" ht="29.25" customHeight="1" x14ac:dyDescent="0.2">
      <c r="A44" s="59" t="s">
        <v>470</v>
      </c>
      <c r="B44" s="57" t="str">
        <f>'4- DEVIZ'!B84</f>
        <v xml:space="preserve">Cheltuieli aferente marjei de buget </v>
      </c>
      <c r="C44" s="58">
        <f>'4- DEVIZ'!G84</f>
        <v>0</v>
      </c>
      <c r="D44" s="58">
        <f>'4- DEVIZ'!H84</f>
        <v>0</v>
      </c>
      <c r="E44" s="58">
        <f>'4- DEVIZ'!I84</f>
        <v>0</v>
      </c>
      <c r="F44" s="58">
        <f>'4- DEVIZ'!J84</f>
        <v>0</v>
      </c>
      <c r="G44" s="58">
        <f>'4- DEVIZ'!K84</f>
        <v>0</v>
      </c>
      <c r="H44" s="58">
        <f>'4- DEVIZ'!L84</f>
        <v>0</v>
      </c>
      <c r="I44" s="58">
        <f>E44+H44</f>
        <v>0</v>
      </c>
      <c r="J44" s="451" t="str">
        <f>'6- Detaliere Buget'!$B$32</f>
        <v>Marja de buget</v>
      </c>
      <c r="K44" s="331" t="str">
        <f>'6- Detaliere Buget'!$C$32</f>
        <v xml:space="preserve">7.1 Cheltuieli aferente marjei de buget </v>
      </c>
      <c r="L44" s="453" t="str">
        <f>IF((E44&gt;E53*10%),"!!! Cheltuiala depaseste 10% din valoarea cheltuielilor eligibile fara capitolul 7","")</f>
        <v/>
      </c>
    </row>
    <row r="45" spans="1:12" s="53" customFormat="1" ht="38.25" customHeight="1" x14ac:dyDescent="0.2">
      <c r="A45" s="59" t="s">
        <v>471</v>
      </c>
      <c r="B45" s="57" t="str">
        <f>'4- DEVIZ'!B85</f>
        <v>Cheltuieli pentru constiuirea rezervei de implementare pentru ajustarea de preț</v>
      </c>
      <c r="C45" s="58">
        <f>'4- DEVIZ'!G85</f>
        <v>0</v>
      </c>
      <c r="D45" s="58">
        <f>'4- DEVIZ'!H85</f>
        <v>0</v>
      </c>
      <c r="E45" s="58">
        <f>'4- DEVIZ'!I85</f>
        <v>0</v>
      </c>
      <c r="F45" s="58">
        <f>'4- DEVIZ'!J85</f>
        <v>0</v>
      </c>
      <c r="G45" s="58">
        <f>'4- DEVIZ'!K85</f>
        <v>0</v>
      </c>
      <c r="H45" s="58">
        <f>'4- DEVIZ'!L85</f>
        <v>0</v>
      </c>
      <c r="I45" s="58">
        <f>E45+H45</f>
        <v>0</v>
      </c>
      <c r="J45" s="451" t="str">
        <f>'6- Detaliere Buget'!$B$33</f>
        <v xml:space="preserve">Rezerva de implementare </v>
      </c>
      <c r="K45" s="331" t="str">
        <f>'6- Detaliere Buget'!$C$33</f>
        <v>7.2 Cheltuieli pentru constiuirea rezervei de implementare pentru ajustarea de preț</v>
      </c>
      <c r="L45" s="453" t="str">
        <f>IF((E45&gt;E53*15%),"!!! Cheltuiala depaseste 15% din valoarea cheltuielilor eligibile fara capitolul 7","")</f>
        <v/>
      </c>
    </row>
    <row r="46" spans="1:12" s="53" customFormat="1" x14ac:dyDescent="0.2">
      <c r="A46" s="73"/>
      <c r="B46" s="71" t="s">
        <v>484</v>
      </c>
      <c r="C46" s="72">
        <f t="shared" ref="C46:I46" si="17">SUM(C44:C45)</f>
        <v>0</v>
      </c>
      <c r="D46" s="72">
        <f t="shared" si="17"/>
        <v>0</v>
      </c>
      <c r="E46" s="72">
        <f t="shared" si="17"/>
        <v>0</v>
      </c>
      <c r="F46" s="72">
        <f t="shared" si="17"/>
        <v>0</v>
      </c>
      <c r="G46" s="72">
        <f t="shared" si="17"/>
        <v>0</v>
      </c>
      <c r="H46" s="72">
        <f t="shared" si="17"/>
        <v>0</v>
      </c>
      <c r="I46" s="72">
        <f t="shared" si="17"/>
        <v>0</v>
      </c>
      <c r="J46" s="88"/>
      <c r="K46" s="333"/>
      <c r="L46" s="455"/>
    </row>
    <row r="47" spans="1:12" s="63" customFormat="1" ht="24" x14ac:dyDescent="0.2">
      <c r="A47" s="62" t="s">
        <v>537</v>
      </c>
      <c r="B47" s="372" t="s">
        <v>483</v>
      </c>
      <c r="C47" s="362"/>
      <c r="D47" s="362"/>
      <c r="E47" s="362"/>
      <c r="F47" s="362"/>
      <c r="G47" s="362"/>
      <c r="H47" s="362"/>
      <c r="I47" s="362"/>
      <c r="J47" s="89"/>
      <c r="K47" s="336"/>
    </row>
    <row r="48" spans="1:12" ht="24.75" customHeight="1" x14ac:dyDescent="0.2">
      <c r="A48" s="59" t="s">
        <v>534</v>
      </c>
      <c r="B48" s="57" t="str">
        <f>'4- DEVIZ'!B90</f>
        <v>Cheltuieli de consultanță și expertiză în elaborarea P.M.U.D</v>
      </c>
      <c r="C48" s="58">
        <f>'4- DEVIZ'!G90</f>
        <v>0</v>
      </c>
      <c r="D48" s="58">
        <f>'4- DEVIZ'!H90</f>
        <v>0</v>
      </c>
      <c r="E48" s="58">
        <f>'4- DEVIZ'!I90</f>
        <v>0</v>
      </c>
      <c r="F48" s="58">
        <f>'4- DEVIZ'!J90</f>
        <v>0</v>
      </c>
      <c r="G48" s="58">
        <f>'4- DEVIZ'!K90</f>
        <v>0</v>
      </c>
      <c r="H48" s="58">
        <f>'4- DEVIZ'!L90</f>
        <v>0</v>
      </c>
      <c r="I48" s="58">
        <f>E48+H48</f>
        <v>0</v>
      </c>
      <c r="J48" s="325" t="s">
        <v>386</v>
      </c>
      <c r="K48" s="422" t="s">
        <v>525</v>
      </c>
    </row>
    <row r="49" spans="1:15" ht="48" x14ac:dyDescent="0.2">
      <c r="A49" s="59" t="s">
        <v>535</v>
      </c>
      <c r="B49" s="57" t="str">
        <f>'4- DEVIZ'!B91</f>
        <v>Cheltuieli de consultanță și expertiză pentru delegarea gestiunii  serviciului de transport public de călători , conform prevederilor Regulamentului (CE) nr. 1370/2007</v>
      </c>
      <c r="C49" s="58">
        <f>'4- DEVIZ'!G91</f>
        <v>0</v>
      </c>
      <c r="D49" s="58">
        <f>'4- DEVIZ'!H91</f>
        <v>0</v>
      </c>
      <c r="E49" s="58">
        <f>'4- DEVIZ'!I91</f>
        <v>0</v>
      </c>
      <c r="F49" s="58">
        <f>'4- DEVIZ'!J91</f>
        <v>0</v>
      </c>
      <c r="G49" s="58">
        <f>'4- DEVIZ'!K91</f>
        <v>0</v>
      </c>
      <c r="H49" s="58">
        <f>'4- DEVIZ'!L91</f>
        <v>0</v>
      </c>
      <c r="I49" s="58">
        <f>E49+H49</f>
        <v>0</v>
      </c>
      <c r="J49" s="325" t="s">
        <v>386</v>
      </c>
      <c r="K49" s="422" t="s">
        <v>526</v>
      </c>
    </row>
    <row r="50" spans="1:15" s="53" customFormat="1" x14ac:dyDescent="0.2">
      <c r="A50" s="70"/>
      <c r="B50" s="71" t="s">
        <v>538</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452">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347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29"/>
      <c r="E57" s="530"/>
      <c r="F57" s="530"/>
      <c r="G57" s="530"/>
      <c r="H57" s="530"/>
      <c r="I57" s="196"/>
      <c r="J57" s="78"/>
      <c r="K57" s="338"/>
      <c r="L57" s="78"/>
      <c r="M57" s="198"/>
    </row>
    <row r="58" spans="1:15" ht="12.75" x14ac:dyDescent="0.2">
      <c r="A58" s="47" t="s">
        <v>55</v>
      </c>
      <c r="B58" s="47" t="s">
        <v>22</v>
      </c>
      <c r="C58" s="49">
        <f>C56-C57</f>
        <v>0</v>
      </c>
      <c r="D58" s="529" t="str">
        <f>IF(D55&lt;F55,"!!! Valoarea minima eligibila este mai mica decat 500.000 euro","")</f>
        <v>!!! Valoarea minima eligibila este mai mica decat 500.000 euro</v>
      </c>
      <c r="E58" s="530"/>
      <c r="F58" s="530"/>
      <c r="G58" s="530"/>
      <c r="H58" s="530"/>
      <c r="I58" s="197"/>
      <c r="J58" s="78"/>
      <c r="K58" s="338"/>
      <c r="L58" s="78"/>
      <c r="M58" s="198"/>
    </row>
    <row r="59" spans="1:15" ht="12.75" x14ac:dyDescent="0.2">
      <c r="A59" s="47" t="s">
        <v>23</v>
      </c>
      <c r="B59" s="45" t="s">
        <v>24</v>
      </c>
      <c r="C59" s="48">
        <f>SUM(C60:C61)</f>
        <v>0</v>
      </c>
      <c r="D59" s="529" t="str">
        <f>IF(D55&gt;G55,"!!! Valoarea maxima eligibila este mai mare decat 50.000.000 euro","")</f>
        <v/>
      </c>
      <c r="E59" s="530"/>
      <c r="F59" s="530"/>
      <c r="G59" s="530"/>
      <c r="H59" s="530"/>
      <c r="I59" s="196"/>
      <c r="J59" s="78"/>
      <c r="K59" s="338"/>
      <c r="L59" s="78"/>
      <c r="M59" s="198"/>
    </row>
    <row r="60" spans="1:15" ht="12.75" x14ac:dyDescent="0.2">
      <c r="A60" s="47" t="s">
        <v>56</v>
      </c>
      <c r="B60" s="47" t="s">
        <v>25</v>
      </c>
      <c r="C60" s="50"/>
      <c r="D60" s="527" t="str">
        <f>IF(C60&lt;C58*2%,"!!! Contribuția la cheltuielile eligibile nu este de minimum 2%","")</f>
        <v/>
      </c>
      <c r="E60" s="528"/>
      <c r="F60" s="528"/>
      <c r="G60" s="528"/>
      <c r="H60" s="528"/>
      <c r="I60" s="528"/>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D60:I60"/>
    <mergeCell ref="D58:H58"/>
    <mergeCell ref="D59:H59"/>
    <mergeCell ref="B14:I14"/>
    <mergeCell ref="B24:I24"/>
    <mergeCell ref="B34:I34"/>
    <mergeCell ref="B40:I40"/>
    <mergeCell ref="D57:H57"/>
    <mergeCell ref="B43:I43"/>
    <mergeCell ref="A1:I1"/>
    <mergeCell ref="C3:D3"/>
    <mergeCell ref="F3:G3"/>
    <mergeCell ref="B5:I5"/>
    <mergeCell ref="B11:I11"/>
    <mergeCell ref="E3:E4"/>
    <mergeCell ref="H3:H4"/>
    <mergeCell ref="I3:I4"/>
    <mergeCell ref="B3:B4"/>
    <mergeCell ref="A3:A4"/>
  </mergeCells>
  <phoneticPr fontId="28"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topLeftCell="A35" zoomScale="90" zoomScaleNormal="90" workbookViewId="0">
      <selection activeCell="A17" sqref="A17"/>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322</v>
      </c>
      <c r="B2" s="229" t="s">
        <v>153</v>
      </c>
      <c r="C2" s="342" t="s">
        <v>154</v>
      </c>
      <c r="D2" s="235" t="s">
        <v>361</v>
      </c>
    </row>
    <row r="3" spans="1:4" s="174" customFormat="1" x14ac:dyDescent="0.2">
      <c r="A3" s="263" t="s">
        <v>323</v>
      </c>
      <c r="B3" s="230"/>
      <c r="C3" s="343"/>
      <c r="D3" s="235"/>
    </row>
    <row r="4" spans="1:4" ht="179.25" customHeight="1" x14ac:dyDescent="0.2">
      <c r="A4" s="232" t="s">
        <v>344</v>
      </c>
      <c r="B4" s="261" t="s">
        <v>370</v>
      </c>
      <c r="C4" s="344" t="str">
        <f>'5-Buget_cerere'!K6</f>
        <v>1.1. Obţinerea terenului</v>
      </c>
      <c r="D4" s="237" t="s">
        <v>372</v>
      </c>
    </row>
    <row r="5" spans="1:4" ht="193.5" customHeight="1" x14ac:dyDescent="0.2">
      <c r="A5" s="170" t="s">
        <v>521</v>
      </c>
      <c r="B5" s="230" t="str">
        <f>'5-Buget_cerere'!J7</f>
        <v>LUCRĂRI</v>
      </c>
      <c r="C5" s="343" t="str">
        <f>'5-Buget_cerere'!K7</f>
        <v>1.2. Amenajarea terenului</v>
      </c>
      <c r="D5" s="237"/>
    </row>
    <row r="6" spans="1:4" ht="95.25" customHeight="1" x14ac:dyDescent="0.2">
      <c r="A6" s="170" t="s">
        <v>376</v>
      </c>
      <c r="B6" s="230" t="str">
        <f>'5-Buget_cerere'!J8</f>
        <v>LUCRĂRI</v>
      </c>
      <c r="C6" s="343" t="str">
        <f>'5-Buget_cerere'!K8</f>
        <v>1.3. Amenajări pentru protecţia mediului şi aducerea terenului la starea iniţială</v>
      </c>
      <c r="D6" s="237"/>
    </row>
    <row r="7" spans="1:4" ht="60" x14ac:dyDescent="0.2">
      <c r="A7" s="170" t="s">
        <v>379</v>
      </c>
      <c r="B7" s="230" t="str">
        <f>'5-Buget_cerere'!J9</f>
        <v>LUCRĂRI</v>
      </c>
      <c r="C7" s="343" t="str">
        <f>'5-Buget_cerere'!K9</f>
        <v>1.4. Cheltuieli pentru relocarea/protecţia utilităţilor</v>
      </c>
      <c r="D7" s="237" t="s">
        <v>382</v>
      </c>
    </row>
    <row r="8" spans="1:4" x14ac:dyDescent="0.2">
      <c r="A8" s="265" t="s">
        <v>381</v>
      </c>
      <c r="B8" s="230"/>
      <c r="C8" s="343"/>
      <c r="D8" s="237"/>
    </row>
    <row r="9" spans="1:4" ht="93.75" customHeight="1" x14ac:dyDescent="0.2">
      <c r="A9" s="569" t="s">
        <v>551</v>
      </c>
      <c r="B9" s="230" t="str">
        <f>'5-Buget_cerere'!J12</f>
        <v>LUCRĂRI</v>
      </c>
      <c r="C9" s="343" t="str">
        <f>'5-Buget_cerere'!K12</f>
        <v>2. Cheltuieli pentru asigurarea utilităţilor necesare obiectivului de investiţii</v>
      </c>
      <c r="D9" s="237" t="s">
        <v>383</v>
      </c>
    </row>
    <row r="10" spans="1:4" ht="37.5" customHeight="1" x14ac:dyDescent="0.2">
      <c r="A10" s="263" t="s">
        <v>384</v>
      </c>
      <c r="B10" s="252"/>
      <c r="C10" s="341"/>
      <c r="D10" s="234" t="s">
        <v>476</v>
      </c>
    </row>
    <row r="11" spans="1:4" ht="72" x14ac:dyDescent="0.2">
      <c r="A11" s="266" t="s">
        <v>393</v>
      </c>
      <c r="B11" s="230" t="str">
        <f>'5-Buget_cerere'!J15</f>
        <v>SERVICII</v>
      </c>
      <c r="C11" s="343" t="str">
        <f>'5-Buget_cerere'!K15</f>
        <v>3.1.1. Studii de teren                          3.1.2. Raport privind impactul asupra mediului                                     3.1.3. Alte studii specifice</v>
      </c>
      <c r="D11" s="231"/>
    </row>
    <row r="12" spans="1:4" ht="48.75" customHeight="1" x14ac:dyDescent="0.2">
      <c r="A12" s="170" t="s">
        <v>392</v>
      </c>
      <c r="B12" s="230" t="str">
        <f>'5-Buget_cerere'!J16</f>
        <v>SERVICII</v>
      </c>
      <c r="C12" s="343" t="str">
        <f>'5-Buget_cerere'!K16</f>
        <v>3.2. Documentaţii-suport şi cheltuieli pentru obţinerea de avize, acorduri şi autorizaţii</v>
      </c>
      <c r="D12" s="231"/>
    </row>
    <row r="13" spans="1:4" ht="21" customHeight="1" x14ac:dyDescent="0.2">
      <c r="A13" s="281" t="s">
        <v>395</v>
      </c>
      <c r="B13" s="230" t="str">
        <f>'5-Buget_cerere'!J17</f>
        <v>SERVICII</v>
      </c>
      <c r="C13" s="343" t="str">
        <f>'5-Buget_cerere'!K17</f>
        <v>3.3. Expertizare tehnică</v>
      </c>
      <c r="D13" s="231"/>
    </row>
    <row r="14" spans="1:4" ht="21" customHeight="1" x14ac:dyDescent="0.2">
      <c r="A14" s="51" t="s">
        <v>524</v>
      </c>
      <c r="B14" s="230" t="str">
        <f>'5-Buget_cerere'!J18</f>
        <v>SERVICII</v>
      </c>
      <c r="C14" s="421" t="s">
        <v>524</v>
      </c>
      <c r="D14" s="231"/>
    </row>
    <row r="15" spans="1:4" ht="153" customHeight="1" x14ac:dyDescent="0.2">
      <c r="A15" s="170" t="s">
        <v>403</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407</v>
      </c>
      <c r="B16" s="230" t="str">
        <f>'5-Buget_cerere'!J20</f>
        <v>SERVICII</v>
      </c>
      <c r="C16" s="343" t="str">
        <f>'5-Buget_cerere'!K20</f>
        <v>3.6. Organizarea procedurilor de achiziţie</v>
      </c>
      <c r="D16" s="231"/>
    </row>
    <row r="17" spans="1:4" ht="107.25" customHeight="1" x14ac:dyDescent="0.2">
      <c r="A17" s="570" t="s">
        <v>552</v>
      </c>
      <c r="B17" s="230" t="str">
        <f>'5-Buget_cerere'!J21</f>
        <v>SERVICII</v>
      </c>
      <c r="C17" s="343" t="str">
        <f>'5-Buget_cerere'!K21</f>
        <v>3.7.1. Managementul de proiect pentru obiectivul de investiţii</v>
      </c>
      <c r="D17" s="231"/>
    </row>
    <row r="18" spans="1:4" ht="99.75" customHeight="1" x14ac:dyDescent="0.2">
      <c r="A18" s="170" t="s">
        <v>529</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419</v>
      </c>
      <c r="B19" s="253"/>
      <c r="C19" s="341"/>
      <c r="D19" s="231"/>
    </row>
    <row r="20" spans="1:4" ht="189" customHeight="1" x14ac:dyDescent="0.2">
      <c r="A20" s="170" t="s">
        <v>422</v>
      </c>
      <c r="B20" s="230" t="str">
        <f>'5-Buget_cerere'!J25</f>
        <v>LUCRĂRI</v>
      </c>
      <c r="C20" s="343" t="str">
        <f>'5-Buget_cerere'!K25</f>
        <v>4.1. Construcţii şi instalaţii</v>
      </c>
      <c r="D20" s="231" t="s">
        <v>506</v>
      </c>
    </row>
    <row r="21" spans="1:4" ht="45.75" customHeight="1" x14ac:dyDescent="0.2">
      <c r="A21" s="170" t="s">
        <v>424</v>
      </c>
      <c r="B21" s="230" t="str">
        <f>'5-Buget_cerere'!J26</f>
        <v>LUCRĂRI</v>
      </c>
      <c r="C21" s="343" t="str">
        <f>'5-Buget_cerere'!K26</f>
        <v>4.2 Montaj utilaje, echipamente tehnologice şi funcţionale</v>
      </c>
      <c r="D21" s="231" t="s">
        <v>429</v>
      </c>
    </row>
    <row r="22" spans="1:4" ht="39.75" customHeight="1" x14ac:dyDescent="0.2">
      <c r="A22" s="170" t="s">
        <v>425</v>
      </c>
      <c r="B22" s="230" t="str">
        <f>'5-Buget_cerere'!J27</f>
        <v>LUCRĂRI</v>
      </c>
      <c r="C22" s="343" t="str">
        <f>'5-Buget_cerere'!K27</f>
        <v>4.3. Utilaje, echipamente tehnologice şi funcţionale care necesită montaj</v>
      </c>
      <c r="D22" s="231" t="s">
        <v>434</v>
      </c>
    </row>
    <row r="23" spans="1:4" ht="99" customHeight="1" x14ac:dyDescent="0.2">
      <c r="A23" s="170" t="s">
        <v>428</v>
      </c>
      <c r="B23" s="261" t="s">
        <v>370</v>
      </c>
      <c r="C23" s="343" t="str">
        <f>'5-Buget_cerere'!K28</f>
        <v>4.4. Utilaje, echipamente tehnologice şi funcţionale care nu necesită montaj şi echipamente de transport</v>
      </c>
      <c r="D23" s="231" t="s">
        <v>430</v>
      </c>
    </row>
    <row r="24" spans="1:4" ht="96" x14ac:dyDescent="0.2">
      <c r="A24" s="170" t="s">
        <v>433</v>
      </c>
      <c r="B24" s="230" t="str">
        <f>'5-Buget_cerere'!J29</f>
        <v>ECHIPAMENTE/DOTĂRI/ ACTIVE CORPORALE</v>
      </c>
      <c r="C24" s="343" t="str">
        <f>'5-Buget_cerere'!K29</f>
        <v>4.5. Dotări</v>
      </c>
      <c r="D24" s="231" t="s">
        <v>435</v>
      </c>
    </row>
    <row r="25" spans="1:4" s="171" customFormat="1" ht="60" x14ac:dyDescent="0.2">
      <c r="A25" s="170" t="s">
        <v>439</v>
      </c>
      <c r="B25" s="230" t="str">
        <f>'5-Buget_cerere'!J30</f>
        <v>CHELTUIELI CU ACTIVE NECORPORALE</v>
      </c>
      <c r="C25" s="343" t="str">
        <f>'5-Buget_cerere'!K30</f>
        <v>4.6. Active necorporale</v>
      </c>
      <c r="D25" s="236"/>
    </row>
    <row r="26" spans="1:4" x14ac:dyDescent="0.2">
      <c r="A26" s="441" t="s">
        <v>444</v>
      </c>
      <c r="B26" s="253"/>
      <c r="C26" s="341"/>
      <c r="D26" s="231"/>
    </row>
    <row r="27" spans="1:4" ht="327.75" customHeight="1" x14ac:dyDescent="0.2">
      <c r="A27" s="266" t="s">
        <v>445</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454</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455</v>
      </c>
      <c r="B29" s="230" t="str">
        <f>'5-Buget_cerere'!J37</f>
        <v>LUCRĂRI</v>
      </c>
      <c r="C29" s="343" t="str">
        <f>'5-Buget_cerere'!K37</f>
        <v>5.3. Cheltuieli diverse şi neprevăzute</v>
      </c>
      <c r="D29" s="231" t="s">
        <v>457</v>
      </c>
    </row>
    <row r="30" spans="1:4" ht="218.25" customHeight="1" x14ac:dyDescent="0.2">
      <c r="A30" s="170" t="s">
        <v>462</v>
      </c>
      <c r="B30" s="230" t="str">
        <f>'5-Buget_cerere'!J38</f>
        <v>SERVICII</v>
      </c>
      <c r="C30" s="230" t="str">
        <f>'5-Buget_cerere'!K38</f>
        <v>5.4. Cheltuieli pentru informare şi publicitate</v>
      </c>
      <c r="D30" s="347" t="s">
        <v>518</v>
      </c>
    </row>
    <row r="31" spans="1:4" ht="27" customHeight="1" x14ac:dyDescent="0.2">
      <c r="A31" s="441" t="s">
        <v>530</v>
      </c>
      <c r="B31" s="230"/>
      <c r="C31" s="230"/>
      <c r="D31" s="347"/>
    </row>
    <row r="32" spans="1:4" ht="101.25" customHeight="1" x14ac:dyDescent="0.2">
      <c r="A32" s="442" t="s">
        <v>542</v>
      </c>
      <c r="B32" s="230" t="s">
        <v>547</v>
      </c>
      <c r="C32" s="442" t="s">
        <v>542</v>
      </c>
      <c r="D32" s="347" t="s">
        <v>549</v>
      </c>
    </row>
    <row r="33" spans="1:4" ht="72" customHeight="1" x14ac:dyDescent="0.2">
      <c r="A33" s="442" t="s">
        <v>539</v>
      </c>
      <c r="B33" s="230" t="s">
        <v>548</v>
      </c>
      <c r="C33" s="442" t="s">
        <v>539</v>
      </c>
      <c r="D33" s="442" t="s">
        <v>550</v>
      </c>
    </row>
    <row r="34" spans="1:4" ht="24.75" customHeight="1" x14ac:dyDescent="0.2">
      <c r="A34" s="441" t="s">
        <v>533</v>
      </c>
      <c r="B34" s="230"/>
      <c r="C34" s="230"/>
      <c r="D34" s="347"/>
    </row>
    <row r="35" spans="1:4" ht="37.15" customHeight="1" x14ac:dyDescent="0.2">
      <c r="A35" s="170" t="s">
        <v>540</v>
      </c>
      <c r="B35" s="414" t="s">
        <v>386</v>
      </c>
      <c r="C35" s="422" t="s">
        <v>525</v>
      </c>
      <c r="D35" s="415" t="s">
        <v>519</v>
      </c>
    </row>
    <row r="36" spans="1:4" ht="36.6" customHeight="1" x14ac:dyDescent="0.2">
      <c r="A36" s="170" t="s">
        <v>541</v>
      </c>
      <c r="B36" s="414" t="s">
        <v>386</v>
      </c>
      <c r="C36" s="422" t="s">
        <v>526</v>
      </c>
      <c r="D36" s="416" t="s">
        <v>520</v>
      </c>
    </row>
    <row r="7000" spans="6:6" ht="24" x14ac:dyDescent="0.2">
      <c r="F7000" s="173" t="s">
        <v>324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abSelected="1" zoomScaleNormal="100" workbookViewId="0">
      <selection activeCell="M47" sqref="M47"/>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4" t="s">
        <v>169</v>
      </c>
      <c r="B1" s="564"/>
      <c r="C1" s="564"/>
      <c r="D1" s="564"/>
      <c r="E1" s="564"/>
      <c r="F1" s="564"/>
      <c r="G1" s="564"/>
      <c r="H1" s="564"/>
      <c r="I1" s="6"/>
      <c r="J1" s="563"/>
      <c r="K1" s="563"/>
    </row>
    <row r="2" spans="1:13" ht="40.5" customHeight="1" x14ac:dyDescent="0.2">
      <c r="A2" s="565" t="s">
        <v>368</v>
      </c>
      <c r="B2" s="566"/>
      <c r="C2" s="566"/>
      <c r="D2" s="566"/>
      <c r="E2" s="566"/>
      <c r="F2" s="566"/>
      <c r="G2" s="566"/>
      <c r="H2" s="566"/>
      <c r="I2" s="6"/>
      <c r="J2" s="563"/>
      <c r="K2" s="563"/>
    </row>
    <row r="3" spans="1:13" x14ac:dyDescent="0.2">
      <c r="B3" s="550"/>
      <c r="C3" s="550"/>
    </row>
    <row r="4" spans="1:13" ht="13.9" customHeight="1" x14ac:dyDescent="0.2">
      <c r="A4" s="567" t="s">
        <v>58</v>
      </c>
      <c r="B4" s="551" t="s">
        <v>44</v>
      </c>
      <c r="C4" s="551" t="s">
        <v>50</v>
      </c>
      <c r="D4" s="551" t="s">
        <v>51</v>
      </c>
      <c r="E4" s="556" t="s">
        <v>31</v>
      </c>
      <c r="F4" s="557"/>
      <c r="G4" s="557"/>
      <c r="H4" s="557"/>
      <c r="I4" s="557"/>
      <c r="J4" s="557"/>
      <c r="K4" s="557"/>
    </row>
    <row r="5" spans="1:13" s="12" customFormat="1" ht="15" customHeight="1" x14ac:dyDescent="0.2">
      <c r="A5" s="568"/>
      <c r="B5" s="552"/>
      <c r="C5" s="552"/>
      <c r="D5" s="552"/>
      <c r="E5" s="10" t="s">
        <v>27</v>
      </c>
      <c r="F5" s="10" t="s">
        <v>28</v>
      </c>
      <c r="G5" s="10" t="s">
        <v>29</v>
      </c>
      <c r="H5" s="10" t="s">
        <v>30</v>
      </c>
      <c r="I5" s="10" t="s">
        <v>64</v>
      </c>
      <c r="J5" s="10" t="s">
        <v>65</v>
      </c>
      <c r="K5" s="10" t="s">
        <v>66</v>
      </c>
      <c r="L5" s="11"/>
      <c r="M5" s="11"/>
    </row>
    <row r="6" spans="1:13" s="15" customFormat="1" ht="15" x14ac:dyDescent="0.2">
      <c r="A6" s="160" t="str">
        <f>'5-Buget_cerere'!A5</f>
        <v>CAP. 1</v>
      </c>
      <c r="B6" s="547" t="str">
        <f>'5-Buget_cerere'!B5:I5</f>
        <v>Cheltuieli pentru ontinerea si/sau amenajarea terenului</v>
      </c>
      <c r="C6" s="548"/>
      <c r="D6" s="548"/>
      <c r="E6" s="548"/>
      <c r="F6" s="548"/>
      <c r="G6" s="548"/>
      <c r="H6" s="549"/>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47" t="str">
        <f>'5-Buget_cerere'!B11</f>
        <v>Cheltuieli pt asigurarea utilităţilor necesare obiectivului de investiții</v>
      </c>
      <c r="C12" s="548"/>
      <c r="D12" s="548"/>
      <c r="E12" s="548"/>
      <c r="F12" s="548"/>
      <c r="G12" s="548"/>
      <c r="H12" s="549"/>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47" t="str">
        <f>'5-Buget_cerere'!B14</f>
        <v>Cheltuieli pentru proiectare și asistență tehnică</v>
      </c>
      <c r="C15" s="548"/>
      <c r="D15" s="548"/>
      <c r="E15" s="548"/>
      <c r="F15" s="548"/>
      <c r="G15" s="548"/>
      <c r="H15" s="549"/>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61" t="s">
        <v>493</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61" t="s">
        <v>494</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47" t="str">
        <f>'5-Buget_cerere'!B24</f>
        <v>Cheltuieli pentru investiţia de bază</v>
      </c>
      <c r="C24" s="548"/>
      <c r="D24" s="548"/>
      <c r="E24" s="548"/>
      <c r="F24" s="548"/>
      <c r="G24" s="548"/>
      <c r="H24" s="549"/>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61" t="s">
        <v>426</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47" t="str">
        <f>'5-Buget_cerere'!B34</f>
        <v>Alte cheltuieli</v>
      </c>
      <c r="C32" s="548"/>
      <c r="D32" s="548"/>
      <c r="E32" s="548"/>
      <c r="F32" s="548"/>
      <c r="G32" s="548"/>
      <c r="H32" s="549"/>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386" t="s">
        <v>458</v>
      </c>
      <c r="B36" s="16" t="str">
        <f>'5-Buget_cerere'!B38</f>
        <v>Cheltuieli pentru informare şi publicitate</v>
      </c>
      <c r="C36" s="17">
        <f>'5-Buget_cerere'!I38</f>
        <v>0</v>
      </c>
      <c r="D36" s="385"/>
      <c r="E36" s="2">
        <v>0</v>
      </c>
      <c r="F36" s="2">
        <v>0</v>
      </c>
      <c r="G36" s="2">
        <v>0</v>
      </c>
      <c r="H36" s="2">
        <v>0</v>
      </c>
      <c r="I36" s="2">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47" t="str">
        <f>'5-Buget_cerere'!B40</f>
        <v xml:space="preserve">Pregătirea personalului de exploatare     </v>
      </c>
      <c r="C38" s="548"/>
      <c r="D38" s="548"/>
      <c r="E38" s="548"/>
      <c r="F38" s="548"/>
      <c r="G38" s="548"/>
      <c r="H38" s="549"/>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482</v>
      </c>
      <c r="B43" s="560" t="s">
        <v>546</v>
      </c>
      <c r="C43" s="561"/>
      <c r="D43" s="561"/>
      <c r="E43" s="561"/>
      <c r="F43" s="561"/>
      <c r="G43" s="561"/>
      <c r="H43" s="561"/>
      <c r="I43" s="562"/>
      <c r="J43" s="26"/>
      <c r="K43" s="26"/>
      <c r="L43" s="14"/>
      <c r="M43" s="14"/>
    </row>
    <row r="44" spans="1:13" s="15" customFormat="1" ht="15" x14ac:dyDescent="0.2">
      <c r="A44" s="448" t="s">
        <v>544</v>
      </c>
      <c r="B44" s="449" t="s">
        <v>531</v>
      </c>
      <c r="C44" s="17">
        <f>'5-Buget_cerere'!I44</f>
        <v>0</v>
      </c>
      <c r="D44" s="5"/>
      <c r="E44" s="2">
        <v>0</v>
      </c>
      <c r="F44" s="2">
        <v>0</v>
      </c>
      <c r="G44" s="2">
        <v>0</v>
      </c>
      <c r="H44" s="2">
        <v>0</v>
      </c>
      <c r="I44" s="2">
        <v>0</v>
      </c>
      <c r="J44" s="26"/>
      <c r="K44" s="26"/>
      <c r="L44" s="14"/>
      <c r="M44" s="14"/>
    </row>
    <row r="45" spans="1:13" s="15" customFormat="1" ht="25.5" x14ac:dyDescent="0.2">
      <c r="A45" s="448" t="s">
        <v>545</v>
      </c>
      <c r="B45" s="115" t="s">
        <v>532</v>
      </c>
      <c r="C45" s="17">
        <f>'5-Buget_cerere'!I45</f>
        <v>0</v>
      </c>
      <c r="D45" s="5"/>
      <c r="E45" s="2">
        <v>0</v>
      </c>
      <c r="F45" s="2">
        <v>0</v>
      </c>
      <c r="G45" s="2">
        <v>0</v>
      </c>
      <c r="H45" s="2">
        <v>0</v>
      </c>
      <c r="I45" s="2">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58" t="str">
        <f>'5-Buget_cerere'!B47</f>
        <v>Sprijin pentru creșterea capacităţii administrative a autorităților și instituţiilor publice</v>
      </c>
      <c r="C47" s="559"/>
      <c r="D47" s="559"/>
      <c r="E47" s="559"/>
      <c r="F47" s="559"/>
      <c r="G47" s="559"/>
      <c r="H47" s="559"/>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2">
        <v>0</v>
      </c>
      <c r="F48" s="2">
        <v>0</v>
      </c>
      <c r="G48" s="2">
        <v>0</v>
      </c>
      <c r="H48" s="2">
        <v>0</v>
      </c>
      <c r="I48" s="2">
        <v>0</v>
      </c>
      <c r="J48" s="2">
        <v>0</v>
      </c>
      <c r="K48" s="2">
        <v>0</v>
      </c>
      <c r="L48" s="14"/>
      <c r="M48" s="14"/>
    </row>
    <row r="49" spans="1:13" s="15" customFormat="1" ht="63.75" x14ac:dyDescent="0.2">
      <c r="A49" s="161" t="s">
        <v>535</v>
      </c>
      <c r="B49" s="387" t="str">
        <f>'5-Buget_cerere'!B49</f>
        <v>Cheltuieli de consultanță și expertiză pentru delegarea gestiunii  serviciului de transport public de călători , conform prevederilor Regulamentului (CE) nr. 1370/2007</v>
      </c>
      <c r="C49" s="17">
        <f>'5-Buget_cerere'!I49</f>
        <v>0</v>
      </c>
      <c r="D49" s="5"/>
      <c r="E49" s="2">
        <v>0</v>
      </c>
      <c r="F49" s="2">
        <v>0</v>
      </c>
      <c r="G49" s="2">
        <v>0</v>
      </c>
      <c r="H49" s="2">
        <v>0</v>
      </c>
      <c r="I49" s="2">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53" t="s">
        <v>59</v>
      </c>
      <c r="B61" s="553"/>
      <c r="C61" s="545" t="s">
        <v>50</v>
      </c>
      <c r="D61" s="546" t="s">
        <v>51</v>
      </c>
      <c r="E61" s="554" t="s">
        <v>31</v>
      </c>
      <c r="F61" s="555"/>
      <c r="G61" s="555"/>
      <c r="H61" s="555"/>
      <c r="I61" s="555"/>
      <c r="J61" s="555"/>
      <c r="K61" s="555"/>
      <c r="L61" s="1"/>
      <c r="M61" s="1"/>
    </row>
    <row r="62" spans="1:13" s="30" customFormat="1" x14ac:dyDescent="0.2">
      <c r="A62" s="553"/>
      <c r="B62" s="553"/>
      <c r="C62" s="545"/>
      <c r="D62" s="546"/>
      <c r="E62" s="10" t="s">
        <v>27</v>
      </c>
      <c r="F62" s="10" t="s">
        <v>28</v>
      </c>
      <c r="G62" s="10" t="s">
        <v>29</v>
      </c>
      <c r="H62" s="10" t="s">
        <v>30</v>
      </c>
      <c r="I62" s="10" t="s">
        <v>64</v>
      </c>
      <c r="J62" s="10" t="s">
        <v>65</v>
      </c>
      <c r="K62" s="10" t="s">
        <v>66</v>
      </c>
      <c r="L62" s="11"/>
      <c r="M62" s="11"/>
    </row>
    <row r="63" spans="1:13" s="32" customFormat="1" x14ac:dyDescent="0.2">
      <c r="A63" s="534" t="s">
        <v>68</v>
      </c>
      <c r="B63" s="534"/>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36" t="s">
        <v>70</v>
      </c>
      <c r="B64" s="537"/>
      <c r="C64" s="41">
        <f>'5-Buget_cerere'!G52</f>
        <v>0</v>
      </c>
      <c r="D64" s="5" t="str">
        <f t="shared" ref="D64:D68" si="23">IF(E64+F64+G64+H64+I64+J64+K64&lt;&gt;C64,"Eroare!","")</f>
        <v/>
      </c>
      <c r="E64" s="42">
        <v>0</v>
      </c>
      <c r="F64" s="42">
        <v>0</v>
      </c>
      <c r="G64" s="42">
        <v>0</v>
      </c>
      <c r="H64" s="42">
        <v>0</v>
      </c>
      <c r="I64" s="42">
        <v>0</v>
      </c>
      <c r="J64" s="42">
        <v>0</v>
      </c>
      <c r="K64" s="42">
        <v>0</v>
      </c>
      <c r="L64" s="31"/>
      <c r="M64" s="31"/>
    </row>
    <row r="65" spans="1:13" s="32" customFormat="1" x14ac:dyDescent="0.2">
      <c r="A65" s="534" t="s">
        <v>52</v>
      </c>
      <c r="B65" s="534"/>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35" t="s">
        <v>60</v>
      </c>
      <c r="B66" s="535"/>
      <c r="C66" s="17"/>
      <c r="D66" s="5"/>
      <c r="E66" s="2">
        <v>0</v>
      </c>
      <c r="F66" s="2">
        <v>0</v>
      </c>
      <c r="G66" s="2">
        <v>0</v>
      </c>
      <c r="H66" s="2">
        <v>0</v>
      </c>
      <c r="I66" s="2">
        <v>0</v>
      </c>
      <c r="J66" s="2">
        <v>0</v>
      </c>
      <c r="K66" s="2">
        <v>0</v>
      </c>
      <c r="L66" s="11"/>
      <c r="M66" s="11"/>
    </row>
    <row r="67" spans="1:13" s="30" customFormat="1" x14ac:dyDescent="0.2">
      <c r="A67" s="535" t="s">
        <v>61</v>
      </c>
      <c r="B67" s="535"/>
      <c r="C67" s="17"/>
      <c r="D67" s="5"/>
      <c r="E67" s="2">
        <v>0</v>
      </c>
      <c r="F67" s="2">
        <v>0</v>
      </c>
      <c r="G67" s="2">
        <v>0</v>
      </c>
      <c r="H67" s="2">
        <v>0</v>
      </c>
      <c r="I67" s="2">
        <v>0</v>
      </c>
      <c r="J67" s="2">
        <v>0</v>
      </c>
      <c r="K67" s="2">
        <v>0</v>
      </c>
      <c r="L67" s="11"/>
      <c r="M67" s="11"/>
    </row>
    <row r="68" spans="1:13" s="32" customFormat="1" x14ac:dyDescent="0.2">
      <c r="A68" s="534" t="str">
        <f>'5-Buget_cerere'!B62</f>
        <v>ASISTENŢĂ FINANCIARĂ NERAMBURSABILĂ SOLICITATĂ</v>
      </c>
      <c r="B68" s="534"/>
      <c r="C68" s="17">
        <f>'5-Buget_cerere'!C62</f>
        <v>0</v>
      </c>
      <c r="D68" s="5" t="str">
        <f t="shared" si="23"/>
        <v/>
      </c>
      <c r="E68" s="2">
        <v>0</v>
      </c>
      <c r="F68" s="2">
        <v>0</v>
      </c>
      <c r="G68" s="2">
        <v>0</v>
      </c>
      <c r="H68" s="2">
        <v>0</v>
      </c>
      <c r="I68" s="2">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38" t="s">
        <v>49</v>
      </c>
      <c r="B71" s="538"/>
      <c r="C71" s="538"/>
      <c r="D71" s="8"/>
      <c r="E71" s="9"/>
      <c r="F71" s="9"/>
      <c r="G71" s="9"/>
      <c r="H71" s="9"/>
      <c r="I71" s="11"/>
      <c r="J71" s="11"/>
      <c r="K71" s="11"/>
      <c r="L71" s="11"/>
      <c r="M71" s="11"/>
    </row>
    <row r="72" spans="1:13" s="12" customFormat="1" ht="15" customHeight="1" x14ac:dyDescent="0.2">
      <c r="A72" s="543" t="s">
        <v>5</v>
      </c>
      <c r="B72" s="544"/>
      <c r="C72" s="37" t="s">
        <v>53</v>
      </c>
      <c r="E72" s="10" t="s">
        <v>27</v>
      </c>
      <c r="F72" s="10" t="s">
        <v>28</v>
      </c>
      <c r="G72" s="10" t="s">
        <v>29</v>
      </c>
      <c r="H72" s="10" t="s">
        <v>30</v>
      </c>
      <c r="I72" s="10" t="s">
        <v>64</v>
      </c>
      <c r="J72" s="10" t="s">
        <v>65</v>
      </c>
      <c r="K72" s="10" t="s">
        <v>67</v>
      </c>
      <c r="M72" s="11"/>
    </row>
    <row r="73" spans="1:13" s="12" customFormat="1" ht="15" customHeight="1" x14ac:dyDescent="0.2">
      <c r="A73" s="541" t="s">
        <v>0</v>
      </c>
      <c r="B73" s="542"/>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41" t="s">
        <v>1</v>
      </c>
      <c r="B74" s="542"/>
      <c r="C74" s="5">
        <f>SUM(E74:K74)</f>
        <v>0</v>
      </c>
      <c r="E74" s="2">
        <v>0</v>
      </c>
      <c r="F74" s="2">
        <v>0</v>
      </c>
      <c r="G74" s="2">
        <v>0</v>
      </c>
      <c r="H74" s="2">
        <v>0</v>
      </c>
      <c r="I74" s="2">
        <v>0</v>
      </c>
      <c r="J74" s="2">
        <v>0</v>
      </c>
      <c r="K74" s="2">
        <v>0</v>
      </c>
      <c r="M74" s="11"/>
    </row>
    <row r="75" spans="1:13" s="12" customFormat="1" ht="15" customHeight="1" x14ac:dyDescent="0.2">
      <c r="A75" s="541" t="s">
        <v>2</v>
      </c>
      <c r="B75" s="542"/>
      <c r="C75" s="5">
        <f>SUM(E75:K75)</f>
        <v>0</v>
      </c>
      <c r="E75" s="2">
        <v>0</v>
      </c>
      <c r="F75" s="2">
        <v>0</v>
      </c>
      <c r="G75" s="2">
        <v>0</v>
      </c>
      <c r="H75" s="2">
        <v>0</v>
      </c>
      <c r="I75" s="2">
        <v>0</v>
      </c>
      <c r="J75" s="2">
        <v>0</v>
      </c>
      <c r="K75" s="2">
        <v>0</v>
      </c>
      <c r="M75" s="11"/>
    </row>
    <row r="76" spans="1:13" s="35" customFormat="1" ht="15" customHeight="1" x14ac:dyDescent="0.2">
      <c r="A76" s="539" t="s">
        <v>3</v>
      </c>
      <c r="B76" s="540"/>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J1:K1"/>
    <mergeCell ref="J2:K2"/>
    <mergeCell ref="B15:H15"/>
    <mergeCell ref="B38:H38"/>
    <mergeCell ref="B24:H24"/>
    <mergeCell ref="A1:H1"/>
    <mergeCell ref="A2:H2"/>
    <mergeCell ref="A4:A5"/>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A71:C71"/>
    <mergeCell ref="A76:B76"/>
    <mergeCell ref="A75:B75"/>
    <mergeCell ref="A74:B74"/>
    <mergeCell ref="A73:B73"/>
    <mergeCell ref="A72:B72"/>
    <mergeCell ref="A68:B68"/>
    <mergeCell ref="A67:B67"/>
    <mergeCell ref="A66:B66"/>
    <mergeCell ref="A65:B65"/>
    <mergeCell ref="A63:B63"/>
    <mergeCell ref="A64:B64"/>
  </mergeCells>
  <phoneticPr fontId="28"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1-Date proiect</vt:lpstr>
      <vt:lpstr>2-Situatii Financiare</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Claudia Gavaneanu</cp:lastModifiedBy>
  <cp:lastPrinted>2022-10-17T18:21:29Z</cp:lastPrinted>
  <dcterms:created xsi:type="dcterms:W3CDTF">2015-08-05T10:46:20Z</dcterms:created>
  <dcterms:modified xsi:type="dcterms:W3CDTF">2024-01-29T10:06:29Z</dcterms:modified>
</cp:coreProperties>
</file>