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AcestRegistruDeLucru" defaultThemeVersion="124226"/>
  <mc:AlternateContent xmlns:mc="http://schemas.openxmlformats.org/markup-compatibility/2006">
    <mc:Choice Requires="x15">
      <x15ac:absPath xmlns:x15ac="http://schemas.microsoft.com/office/spreadsheetml/2010/11/ac" url="C:\Users\popescu.lucia\Desktop\"/>
    </mc:Choice>
  </mc:AlternateContent>
  <bookViews>
    <workbookView xWindow="0" yWindow="0" windowWidth="28800" windowHeight="11700" tabRatio="913" firstSheet="1" activeTab="6"/>
  </bookViews>
  <sheets>
    <sheet name="LIST" sheetId="30" state="hidden" r:id="rId1"/>
    <sheet name="01-Bilant " sheetId="32" r:id="rId2"/>
    <sheet name="02-CPP" sheetId="33" r:id="rId3"/>
    <sheet name="03-Intreprindere in dificultate" sheetId="34" r:id="rId4"/>
    <sheet name="04- Buget proiect" sheetId="50" r:id="rId5"/>
    <sheet name="05- Proiectii fin intreprindere" sheetId="47" r:id="rId6"/>
    <sheet name="06-Indicatori " sheetId="43" r:id="rId7"/>
    <sheet name="Foaie3" sheetId="46" state="hidden" r:id="rId8"/>
  </sheets>
  <externalReferences>
    <externalReference r:id="rId9"/>
    <externalReference r:id="rId10"/>
    <externalReference r:id="rId11"/>
  </externalReferences>
  <definedNames>
    <definedName name="eur">'[1]1-Inputuri'!$E$27</definedName>
    <definedName name="FDR">'[2]1-Inputuri'!$E$26</definedName>
    <definedName name="_xlnm.Print_Area" localSheetId="1">'01-Bilant '!$A$1:$D$78</definedName>
    <definedName name="_xlnm.Print_Area" localSheetId="3">'03-Intreprindere in dificultate'!$A$1:$F$40</definedName>
    <definedName name="_xlnm.Print_Area" localSheetId="6">'06-Indicatori '!$C$2:$D$8</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50" l="1"/>
  <c r="H38" i="50" s="1"/>
  <c r="G39" i="50"/>
  <c r="G40" i="50"/>
  <c r="D38" i="50"/>
  <c r="D39" i="50"/>
  <c r="D40" i="50"/>
  <c r="D41" i="50"/>
  <c r="D33" i="50"/>
  <c r="G33" i="50"/>
  <c r="D34" i="50"/>
  <c r="G34" i="50"/>
  <c r="H34" i="50" s="1"/>
  <c r="D35" i="50"/>
  <c r="G35" i="50"/>
  <c r="D36" i="50"/>
  <c r="G36" i="50"/>
  <c r="D37" i="50"/>
  <c r="G37" i="50"/>
  <c r="H37" i="50"/>
  <c r="H36" i="50" l="1"/>
  <c r="H35" i="50"/>
  <c r="H33" i="50"/>
  <c r="H40" i="50"/>
  <c r="H39" i="50"/>
  <c r="B49" i="50" l="1"/>
  <c r="D43" i="50"/>
  <c r="H43" i="50" s="1"/>
  <c r="G43" i="50"/>
  <c r="D44" i="50"/>
  <c r="G44" i="50"/>
  <c r="D45" i="50"/>
  <c r="H45" i="50" s="1"/>
  <c r="G45" i="50"/>
  <c r="D46" i="50"/>
  <c r="G46" i="50"/>
  <c r="D47" i="50"/>
  <c r="G47" i="50"/>
  <c r="H47" i="50"/>
  <c r="D48" i="50"/>
  <c r="G48" i="50"/>
  <c r="H48" i="50" s="1"/>
  <c r="C49" i="50"/>
  <c r="E49" i="50"/>
  <c r="F49" i="50"/>
  <c r="C56" i="50"/>
  <c r="E56" i="50"/>
  <c r="F56" i="50"/>
  <c r="B56" i="50"/>
  <c r="G55" i="50"/>
  <c r="D55" i="50"/>
  <c r="G54" i="50"/>
  <c r="D54" i="50"/>
  <c r="G53" i="50"/>
  <c r="D53" i="50"/>
  <c r="G52" i="50"/>
  <c r="D52" i="50"/>
  <c r="G51" i="50"/>
  <c r="D51" i="50"/>
  <c r="G42" i="50"/>
  <c r="D42" i="50"/>
  <c r="G41" i="50"/>
  <c r="G32" i="50"/>
  <c r="D32" i="50"/>
  <c r="G31" i="50"/>
  <c r="D31" i="50"/>
  <c r="G30" i="50"/>
  <c r="D30" i="50"/>
  <c r="G29" i="50"/>
  <c r="D29" i="50"/>
  <c r="G28" i="50"/>
  <c r="D28" i="50"/>
  <c r="C26" i="50"/>
  <c r="E26" i="50"/>
  <c r="F26" i="50"/>
  <c r="B26" i="50"/>
  <c r="G25" i="50"/>
  <c r="D25" i="50"/>
  <c r="G24" i="50"/>
  <c r="D24" i="50"/>
  <c r="G23" i="50"/>
  <c r="D23" i="50"/>
  <c r="G22" i="50"/>
  <c r="D22" i="50"/>
  <c r="G21" i="50"/>
  <c r="D21" i="50"/>
  <c r="G20" i="50"/>
  <c r="D20" i="50"/>
  <c r="G19" i="50"/>
  <c r="D19" i="50"/>
  <c r="G18" i="50"/>
  <c r="D18" i="50"/>
  <c r="G17" i="50"/>
  <c r="D17" i="50"/>
  <c r="G16" i="50"/>
  <c r="D16" i="50"/>
  <c r="G15" i="50"/>
  <c r="D15" i="50"/>
  <c r="G14" i="50"/>
  <c r="D14" i="50"/>
  <c r="B12" i="50"/>
  <c r="G11" i="50"/>
  <c r="D11" i="50"/>
  <c r="G10" i="50"/>
  <c r="D10" i="50"/>
  <c r="G9" i="50"/>
  <c r="D9" i="50"/>
  <c r="G6" i="50"/>
  <c r="G7" i="50" s="1"/>
  <c r="B7" i="50"/>
  <c r="I123" i="47"/>
  <c r="H124" i="47"/>
  <c r="I124" i="47"/>
  <c r="J124" i="47"/>
  <c r="K124" i="47"/>
  <c r="L124" i="47"/>
  <c r="H125" i="47"/>
  <c r="I125" i="47"/>
  <c r="J125" i="47"/>
  <c r="K125" i="47"/>
  <c r="L125" i="47"/>
  <c r="H126" i="47"/>
  <c r="I126" i="47"/>
  <c r="J126" i="47"/>
  <c r="K126" i="47"/>
  <c r="L126" i="47"/>
  <c r="H127" i="47"/>
  <c r="I127" i="47"/>
  <c r="J127" i="47"/>
  <c r="K127" i="47"/>
  <c r="L127" i="47"/>
  <c r="H121" i="47"/>
  <c r="I121" i="47"/>
  <c r="J121" i="47"/>
  <c r="K121" i="47"/>
  <c r="L121" i="47"/>
  <c r="H114" i="47"/>
  <c r="I114" i="47"/>
  <c r="J114" i="47"/>
  <c r="K114" i="47"/>
  <c r="L114" i="47"/>
  <c r="H115" i="47"/>
  <c r="I115" i="47"/>
  <c r="J115" i="47"/>
  <c r="K115" i="47"/>
  <c r="L115" i="47"/>
  <c r="H117" i="47"/>
  <c r="I117" i="47"/>
  <c r="J117" i="47"/>
  <c r="K117" i="47"/>
  <c r="L117" i="47"/>
  <c r="H108" i="47"/>
  <c r="H112" i="47" s="1"/>
  <c r="H131" i="47" s="1"/>
  <c r="I108" i="47"/>
  <c r="I112" i="47" s="1"/>
  <c r="I131" i="47" s="1"/>
  <c r="J108" i="47"/>
  <c r="J112" i="47" s="1"/>
  <c r="J131" i="47" s="1"/>
  <c r="K108" i="47"/>
  <c r="K112" i="47" s="1"/>
  <c r="K131" i="47" s="1"/>
  <c r="L108" i="47"/>
  <c r="L112" i="47" s="1"/>
  <c r="L131" i="47" s="1"/>
  <c r="H39" i="47"/>
  <c r="I39" i="47"/>
  <c r="J39" i="47"/>
  <c r="K39" i="47"/>
  <c r="L39" i="47"/>
  <c r="H42" i="47"/>
  <c r="I42" i="47"/>
  <c r="J42" i="47"/>
  <c r="K42" i="47"/>
  <c r="L42" i="47"/>
  <c r="H45" i="47"/>
  <c r="I45" i="47"/>
  <c r="J45" i="47"/>
  <c r="K45" i="47"/>
  <c r="L45" i="47"/>
  <c r="H48" i="47"/>
  <c r="I48" i="47"/>
  <c r="J48" i="47"/>
  <c r="K48" i="47"/>
  <c r="L48" i="47"/>
  <c r="H51" i="47"/>
  <c r="I51" i="47"/>
  <c r="J51" i="47"/>
  <c r="K51" i="47"/>
  <c r="L51" i="47"/>
  <c r="H54" i="47"/>
  <c r="I54" i="47"/>
  <c r="J54" i="47"/>
  <c r="K54" i="47"/>
  <c r="L54" i="47"/>
  <c r="H57" i="47"/>
  <c r="I57" i="47"/>
  <c r="J57" i="47"/>
  <c r="K57" i="47"/>
  <c r="L57" i="47"/>
  <c r="H65" i="47"/>
  <c r="I65" i="47"/>
  <c r="J65" i="47"/>
  <c r="K65" i="47"/>
  <c r="L65" i="47"/>
  <c r="H68" i="47"/>
  <c r="I68" i="47"/>
  <c r="J68" i="47"/>
  <c r="K68" i="47"/>
  <c r="L68" i="47"/>
  <c r="H71" i="47"/>
  <c r="I71" i="47"/>
  <c r="J71" i="47"/>
  <c r="K71" i="47"/>
  <c r="L71" i="47"/>
  <c r="H74" i="47"/>
  <c r="I74" i="47"/>
  <c r="J74" i="47"/>
  <c r="K74" i="47"/>
  <c r="L74" i="47"/>
  <c r="H79" i="47"/>
  <c r="I79" i="47"/>
  <c r="J79" i="47"/>
  <c r="K79" i="47"/>
  <c r="L79" i="47"/>
  <c r="H83" i="47"/>
  <c r="H82" i="47" s="1"/>
  <c r="I83" i="47"/>
  <c r="I82" i="47" s="1"/>
  <c r="J83" i="47"/>
  <c r="J82" i="47" s="1"/>
  <c r="K83" i="47"/>
  <c r="K82" i="47" s="1"/>
  <c r="L83" i="47"/>
  <c r="L82" i="47" s="1"/>
  <c r="H96" i="47"/>
  <c r="I96" i="47"/>
  <c r="J96" i="47"/>
  <c r="K96" i="47"/>
  <c r="L96" i="47"/>
  <c r="H27" i="47"/>
  <c r="I27" i="47"/>
  <c r="J27" i="47"/>
  <c r="K27" i="47"/>
  <c r="L27" i="47"/>
  <c r="H33" i="47"/>
  <c r="I33" i="47"/>
  <c r="J33" i="47"/>
  <c r="J34" i="47" s="1"/>
  <c r="K33" i="47"/>
  <c r="L33" i="47"/>
  <c r="H16" i="47"/>
  <c r="H22" i="47" s="1"/>
  <c r="I16" i="47"/>
  <c r="I22" i="47" s="1"/>
  <c r="J16" i="47"/>
  <c r="J22" i="47" s="1"/>
  <c r="K16" i="47"/>
  <c r="K22" i="47" s="1"/>
  <c r="L16" i="47"/>
  <c r="L22" i="47" s="1"/>
  <c r="H9" i="47"/>
  <c r="H14" i="47" s="1"/>
  <c r="I9" i="47"/>
  <c r="I14" i="47" s="1"/>
  <c r="J9" i="47"/>
  <c r="J14" i="47" s="1"/>
  <c r="K9" i="47"/>
  <c r="K14" i="47" s="1"/>
  <c r="L9" i="47"/>
  <c r="L14" i="47" s="1"/>
  <c r="G58" i="50"/>
  <c r="D58" i="50"/>
  <c r="A25" i="50"/>
  <c r="A24" i="50"/>
  <c r="F12" i="50"/>
  <c r="E12" i="50"/>
  <c r="C12" i="50"/>
  <c r="F7" i="50"/>
  <c r="E7" i="50"/>
  <c r="C7" i="50"/>
  <c r="D6" i="50"/>
  <c r="D7" i="50" s="1"/>
  <c r="H123" i="47" l="1"/>
  <c r="H128" i="47" s="1"/>
  <c r="H129" i="47" s="1"/>
  <c r="H38" i="47"/>
  <c r="K38" i="47"/>
  <c r="K62" i="47" s="1"/>
  <c r="H34" i="47"/>
  <c r="L34" i="47"/>
  <c r="K34" i="47"/>
  <c r="I34" i="47"/>
  <c r="H51" i="50"/>
  <c r="I128" i="47"/>
  <c r="L123" i="47"/>
  <c r="L128" i="47" s="1"/>
  <c r="K123" i="47"/>
  <c r="K128" i="47" s="1"/>
  <c r="J123" i="47"/>
  <c r="J128" i="47" s="1"/>
  <c r="H118" i="47"/>
  <c r="H119" i="47" s="1"/>
  <c r="H130" i="47" s="1"/>
  <c r="I118" i="47"/>
  <c r="I132" i="47" s="1"/>
  <c r="I133" i="47" s="1"/>
  <c r="I137" i="47" s="1"/>
  <c r="K118" i="47"/>
  <c r="K132" i="47" s="1"/>
  <c r="K133" i="47" s="1"/>
  <c r="K137" i="47" s="1"/>
  <c r="L118" i="47"/>
  <c r="L132" i="47" s="1"/>
  <c r="L133" i="47" s="1"/>
  <c r="L137" i="47" s="1"/>
  <c r="L64" i="47"/>
  <c r="L88" i="47" s="1"/>
  <c r="K64" i="47"/>
  <c r="K88" i="47" s="1"/>
  <c r="J64" i="47"/>
  <c r="J88" i="47" s="1"/>
  <c r="I64" i="47"/>
  <c r="I88" i="47" s="1"/>
  <c r="H64" i="47"/>
  <c r="H88" i="47" s="1"/>
  <c r="J118" i="47"/>
  <c r="J119" i="47" s="1"/>
  <c r="I38" i="47"/>
  <c r="I62" i="47" s="1"/>
  <c r="L38" i="47"/>
  <c r="L62" i="47" s="1"/>
  <c r="J38" i="47"/>
  <c r="J62" i="47" s="1"/>
  <c r="H46" i="50"/>
  <c r="H44" i="50"/>
  <c r="G49" i="50"/>
  <c r="K23" i="47"/>
  <c r="K35" i="47" s="1"/>
  <c r="H23" i="47"/>
  <c r="H35" i="47" s="1"/>
  <c r="H97" i="47" s="1"/>
  <c r="L23" i="47"/>
  <c r="L35" i="47" s="1"/>
  <c r="L97" i="47" s="1"/>
  <c r="J23" i="47"/>
  <c r="J35" i="47" s="1"/>
  <c r="J97" i="47" s="1"/>
  <c r="I23" i="47"/>
  <c r="I35" i="47" s="1"/>
  <c r="I97" i="47" s="1"/>
  <c r="D49" i="50"/>
  <c r="H19" i="50"/>
  <c r="G56" i="50"/>
  <c r="E57" i="50"/>
  <c r="B57" i="50"/>
  <c r="H55" i="50"/>
  <c r="F57" i="50"/>
  <c r="D56" i="50"/>
  <c r="C57" i="50"/>
  <c r="H53" i="50"/>
  <c r="H30" i="50"/>
  <c r="H41" i="50"/>
  <c r="H54" i="50"/>
  <c r="H11" i="50"/>
  <c r="G26" i="50"/>
  <c r="H42" i="50"/>
  <c r="H9" i="50"/>
  <c r="H22" i="50"/>
  <c r="H28" i="50"/>
  <c r="H17" i="50"/>
  <c r="D26" i="50"/>
  <c r="H18" i="50"/>
  <c r="H52" i="50"/>
  <c r="H16" i="50"/>
  <c r="H23" i="50"/>
  <c r="H29" i="50"/>
  <c r="H20" i="50"/>
  <c r="H24" i="50"/>
  <c r="H14" i="50"/>
  <c r="H25" i="50"/>
  <c r="H31" i="50"/>
  <c r="H10" i="50"/>
  <c r="H15" i="50"/>
  <c r="H32" i="50"/>
  <c r="H21" i="50"/>
  <c r="H58" i="50"/>
  <c r="K129" i="47"/>
  <c r="L129" i="47"/>
  <c r="J129" i="47"/>
  <c r="I129" i="47"/>
  <c r="H62" i="47"/>
  <c r="G12" i="50"/>
  <c r="H6" i="50"/>
  <c r="D12" i="50"/>
  <c r="K119" i="47" l="1"/>
  <c r="K89" i="47"/>
  <c r="K98" i="47" s="1"/>
  <c r="I89" i="47"/>
  <c r="H56" i="50"/>
  <c r="I119" i="47"/>
  <c r="I130" i="47" s="1"/>
  <c r="H132" i="47"/>
  <c r="H133" i="47" s="1"/>
  <c r="H137" i="47" s="1"/>
  <c r="J89" i="47"/>
  <c r="J90" i="47" s="1"/>
  <c r="L119" i="47"/>
  <c r="L130" i="47" s="1"/>
  <c r="L89" i="47"/>
  <c r="L98" i="47" s="1"/>
  <c r="L100" i="47" s="1"/>
  <c r="H89" i="47"/>
  <c r="H98" i="47" s="1"/>
  <c r="H100" i="47" s="1"/>
  <c r="J132" i="47"/>
  <c r="J133" i="47" s="1"/>
  <c r="J137" i="47" s="1"/>
  <c r="J130" i="47"/>
  <c r="K130" i="47"/>
  <c r="H49" i="50"/>
  <c r="K97" i="47"/>
  <c r="G57" i="50"/>
  <c r="D57" i="50"/>
  <c r="H26" i="50"/>
  <c r="I90" i="47"/>
  <c r="I98" i="47"/>
  <c r="I100" i="47" s="1"/>
  <c r="H7" i="50"/>
  <c r="H12" i="50"/>
  <c r="K100" i="47" l="1"/>
  <c r="K90" i="47"/>
  <c r="L90" i="47"/>
  <c r="J98" i="47"/>
  <c r="J100" i="47" s="1"/>
  <c r="H90" i="47"/>
  <c r="H57" i="50"/>
  <c r="B66" i="50"/>
  <c r="B64" i="50" s="1"/>
  <c r="B62" i="50"/>
  <c r="C83" i="47"/>
  <c r="C82" i="47" s="1"/>
  <c r="C33" i="47"/>
  <c r="D33" i="47"/>
  <c r="E33" i="47"/>
  <c r="F33" i="47"/>
  <c r="G33" i="47"/>
  <c r="B61" i="50" l="1"/>
  <c r="B63" i="50" s="1"/>
  <c r="C65" i="47"/>
  <c r="C68" i="47"/>
  <c r="C71" i="47"/>
  <c r="C74" i="47"/>
  <c r="C79" i="47"/>
  <c r="C57" i="47"/>
  <c r="C121" i="47" s="1"/>
  <c r="C39" i="47"/>
  <c r="C42" i="47"/>
  <c r="C45" i="47"/>
  <c r="C48" i="47"/>
  <c r="C51" i="47"/>
  <c r="C54" i="47"/>
  <c r="C96" i="47"/>
  <c r="C27" i="47"/>
  <c r="C34" i="47" s="1"/>
  <c r="C9" i="47"/>
  <c r="C14" i="47" s="1"/>
  <c r="C16" i="47"/>
  <c r="C22" i="47" s="1"/>
  <c r="D27" i="47"/>
  <c r="D34" i="47" s="1"/>
  <c r="D9" i="47"/>
  <c r="D14" i="47" s="1"/>
  <c r="D16" i="47"/>
  <c r="D22" i="47" s="1"/>
  <c r="D57" i="47"/>
  <c r="D39" i="47"/>
  <c r="D42" i="47"/>
  <c r="D45" i="47"/>
  <c r="D48" i="47"/>
  <c r="D51" i="47"/>
  <c r="D54" i="47"/>
  <c r="D65" i="47"/>
  <c r="D68" i="47"/>
  <c r="D71" i="47"/>
  <c r="D74" i="47"/>
  <c r="D79" i="47"/>
  <c r="D83" i="47"/>
  <c r="D82" i="47" s="1"/>
  <c r="D96" i="47"/>
  <c r="E27" i="47"/>
  <c r="E34" i="47" s="1"/>
  <c r="E9" i="47"/>
  <c r="E14" i="47" s="1"/>
  <c r="E16" i="47"/>
  <c r="E22" i="47" s="1"/>
  <c r="E57" i="47"/>
  <c r="E121" i="47" s="1"/>
  <c r="E39" i="47"/>
  <c r="E42" i="47"/>
  <c r="E45" i="47"/>
  <c r="E48" i="47"/>
  <c r="E51" i="47"/>
  <c r="E54" i="47"/>
  <c r="E65" i="47"/>
  <c r="E68" i="47"/>
  <c r="E71" i="47"/>
  <c r="E74" i="47"/>
  <c r="E79" i="47"/>
  <c r="E83" i="47"/>
  <c r="E82" i="47" s="1"/>
  <c r="E96" i="47"/>
  <c r="F27" i="47"/>
  <c r="F34" i="47" s="1"/>
  <c r="F9" i="47"/>
  <c r="F14" i="47" s="1"/>
  <c r="F16" i="47"/>
  <c r="F22" i="47" s="1"/>
  <c r="F57" i="47"/>
  <c r="F121" i="47" s="1"/>
  <c r="F39" i="47"/>
  <c r="F42" i="47"/>
  <c r="F45" i="47"/>
  <c r="F48" i="47"/>
  <c r="F51" i="47"/>
  <c r="F54" i="47"/>
  <c r="F65" i="47"/>
  <c r="F68" i="47"/>
  <c r="F71" i="47"/>
  <c r="F74" i="47"/>
  <c r="F79" i="47"/>
  <c r="F83" i="47"/>
  <c r="F82" i="47" s="1"/>
  <c r="F96" i="47"/>
  <c r="G27" i="47"/>
  <c r="G34" i="47" s="1"/>
  <c r="G9" i="47"/>
  <c r="G14" i="47" s="1"/>
  <c r="G16" i="47"/>
  <c r="G22" i="47" s="1"/>
  <c r="G57" i="47"/>
  <c r="G121" i="47" s="1"/>
  <c r="G39" i="47"/>
  <c r="G42" i="47"/>
  <c r="G45" i="47"/>
  <c r="G48" i="47"/>
  <c r="G51" i="47"/>
  <c r="G54" i="47"/>
  <c r="G65" i="47"/>
  <c r="G68" i="47"/>
  <c r="G71" i="47"/>
  <c r="G74" i="47"/>
  <c r="G79" i="47"/>
  <c r="G83" i="47"/>
  <c r="G82" i="47" s="1"/>
  <c r="G96" i="47"/>
  <c r="G127" i="47"/>
  <c r="F127" i="47"/>
  <c r="E127" i="47"/>
  <c r="D127" i="47"/>
  <c r="C127" i="47"/>
  <c r="G126" i="47"/>
  <c r="F126" i="47"/>
  <c r="E126" i="47"/>
  <c r="D126" i="47"/>
  <c r="C126" i="47"/>
  <c r="G125" i="47"/>
  <c r="F125" i="47"/>
  <c r="E125" i="47"/>
  <c r="D125" i="47"/>
  <c r="C125" i="47"/>
  <c r="G124" i="47"/>
  <c r="F124" i="47"/>
  <c r="E124" i="47"/>
  <c r="D124" i="47"/>
  <c r="C124" i="47"/>
  <c r="G117" i="47"/>
  <c r="F117" i="47"/>
  <c r="E117" i="47"/>
  <c r="D117" i="47"/>
  <c r="C117" i="47"/>
  <c r="G115" i="47"/>
  <c r="F115" i="47"/>
  <c r="E115" i="47"/>
  <c r="D115" i="47"/>
  <c r="C115" i="47"/>
  <c r="G114" i="47"/>
  <c r="F114" i="47"/>
  <c r="E114" i="47"/>
  <c r="D114" i="47"/>
  <c r="C114" i="47"/>
  <c r="G108" i="47"/>
  <c r="G112" i="47" s="1"/>
  <c r="F108" i="47"/>
  <c r="F112" i="47" s="1"/>
  <c r="E108" i="47"/>
  <c r="E112" i="47" s="1"/>
  <c r="D108" i="47"/>
  <c r="D112" i="47" s="1"/>
  <c r="C108" i="47"/>
  <c r="C112" i="47" s="1"/>
  <c r="D121" i="47"/>
  <c r="F23" i="34"/>
  <c r="D6" i="33"/>
  <c r="D66" i="32"/>
  <c r="F13" i="34" s="1"/>
  <c r="D69" i="32"/>
  <c r="F14" i="34" s="1"/>
  <c r="D59" i="32"/>
  <c r="F21" i="34" s="1"/>
  <c r="F22" i="34"/>
  <c r="F20" i="34"/>
  <c r="B6" i="33"/>
  <c r="B18" i="33" s="1"/>
  <c r="F32" i="34"/>
  <c r="E32" i="34"/>
  <c r="F29" i="34"/>
  <c r="E29" i="34"/>
  <c r="D52" i="33"/>
  <c r="C52" i="33"/>
  <c r="B52" i="33"/>
  <c r="D51" i="33"/>
  <c r="C51" i="33"/>
  <c r="B51" i="33"/>
  <c r="D50" i="33"/>
  <c r="C50" i="33"/>
  <c r="B50" i="33"/>
  <c r="D41" i="33"/>
  <c r="C41" i="33"/>
  <c r="B41" i="33"/>
  <c r="D37" i="33"/>
  <c r="C37" i="33"/>
  <c r="B37" i="33"/>
  <c r="D29" i="33"/>
  <c r="C29" i="33"/>
  <c r="B29" i="33"/>
  <c r="C6" i="33"/>
  <c r="C18" i="33" s="1"/>
  <c r="C69" i="32"/>
  <c r="B69" i="32"/>
  <c r="C66" i="32"/>
  <c r="B66" i="32"/>
  <c r="C59" i="32"/>
  <c r="B59" i="32"/>
  <c r="D52" i="32"/>
  <c r="C52" i="32"/>
  <c r="B52" i="32"/>
  <c r="D47" i="32"/>
  <c r="C47" i="32"/>
  <c r="B47" i="32"/>
  <c r="D44" i="32"/>
  <c r="C44" i="32"/>
  <c r="B44" i="32"/>
  <c r="D41" i="32"/>
  <c r="D40" i="32" s="1"/>
  <c r="C41" i="32"/>
  <c r="C40" i="32" s="1"/>
  <c r="B41" i="32"/>
  <c r="D32" i="32"/>
  <c r="C32" i="32"/>
  <c r="B32" i="32"/>
  <c r="D27" i="32"/>
  <c r="D31" i="32" s="1"/>
  <c r="D36" i="32" s="1"/>
  <c r="C27" i="32"/>
  <c r="C31" i="32" s="1"/>
  <c r="C36" i="32" s="1"/>
  <c r="B27" i="32"/>
  <c r="B31" i="32" s="1"/>
  <c r="B36" i="32" s="1"/>
  <c r="D18" i="32"/>
  <c r="D20" i="32" s="1"/>
  <c r="C18" i="32"/>
  <c r="C20" i="32" s="1"/>
  <c r="B18" i="32"/>
  <c r="B20" i="32" s="1"/>
  <c r="F118" i="47" l="1"/>
  <c r="B67" i="50"/>
  <c r="C65" i="50"/>
  <c r="D6" i="43"/>
  <c r="C54" i="33"/>
  <c r="C43" i="33"/>
  <c r="D73" i="32"/>
  <c r="D118" i="47"/>
  <c r="B44" i="33"/>
  <c r="D42" i="33"/>
  <c r="C42" i="33"/>
  <c r="C46" i="33" s="1"/>
  <c r="C44" i="33"/>
  <c r="D18" i="33"/>
  <c r="D30" i="33" s="1"/>
  <c r="F15" i="34"/>
  <c r="B17" i="34" s="1"/>
  <c r="C73" i="32"/>
  <c r="C78" i="32" s="1"/>
  <c r="B73" i="32"/>
  <c r="B53" i="33"/>
  <c r="C30" i="33"/>
  <c r="B32" i="33"/>
  <c r="B40" i="32"/>
  <c r="F19" i="34"/>
  <c r="B42" i="33"/>
  <c r="C118" i="47"/>
  <c r="C119" i="47" s="1"/>
  <c r="B30" i="33"/>
  <c r="D54" i="33"/>
  <c r="E118" i="47"/>
  <c r="D131" i="47"/>
  <c r="G118" i="47"/>
  <c r="D77" i="32"/>
  <c r="B37" i="32"/>
  <c r="F119" i="47"/>
  <c r="C64" i="47"/>
  <c r="C88" i="47" s="1"/>
  <c r="C38" i="47"/>
  <c r="C62" i="47" s="1"/>
  <c r="C77" i="32"/>
  <c r="C37" i="32"/>
  <c r="C76" i="32"/>
  <c r="D37" i="32"/>
  <c r="D44" i="33"/>
  <c r="D76" i="32"/>
  <c r="D7" i="43" s="1"/>
  <c r="B77" i="32"/>
  <c r="D43" i="33"/>
  <c r="B54" i="33"/>
  <c r="D123" i="47"/>
  <c r="D128" i="47" s="1"/>
  <c r="C53" i="33"/>
  <c r="C31" i="33"/>
  <c r="B31" i="33"/>
  <c r="B43" i="33"/>
  <c r="C32" i="33"/>
  <c r="F23" i="47"/>
  <c r="F35" i="47" s="1"/>
  <c r="D64" i="47"/>
  <c r="D88" i="47" s="1"/>
  <c r="E123" i="47"/>
  <c r="E128" i="47" s="1"/>
  <c r="E129" i="47" s="1"/>
  <c r="G38" i="47"/>
  <c r="G62" i="47" s="1"/>
  <c r="G123" i="47"/>
  <c r="G128" i="47" s="1"/>
  <c r="G129" i="47" s="1"/>
  <c r="E38" i="47"/>
  <c r="E62" i="47" s="1"/>
  <c r="D38" i="47"/>
  <c r="D62" i="47" s="1"/>
  <c r="E64" i="47"/>
  <c r="E88" i="47" s="1"/>
  <c r="G64" i="47"/>
  <c r="G88" i="47" s="1"/>
  <c r="F38" i="47"/>
  <c r="F62" i="47" s="1"/>
  <c r="D23" i="47"/>
  <c r="D35" i="47" s="1"/>
  <c r="F64" i="47"/>
  <c r="F88" i="47" s="1"/>
  <c r="G23" i="47"/>
  <c r="G35" i="47" s="1"/>
  <c r="E23" i="47"/>
  <c r="E35" i="47" s="1"/>
  <c r="C123" i="47"/>
  <c r="C128" i="47" s="1"/>
  <c r="F123" i="47"/>
  <c r="F128" i="47" s="1"/>
  <c r="C23" i="47"/>
  <c r="G131" i="47"/>
  <c r="C131" i="47"/>
  <c r="E131" i="47"/>
  <c r="F131" i="47"/>
  <c r="C47" i="33" l="1"/>
  <c r="D53" i="33"/>
  <c r="D56" i="33" s="1"/>
  <c r="D78" i="32"/>
  <c r="F24" i="34"/>
  <c r="C26" i="34" s="1"/>
  <c r="D132" i="47"/>
  <c r="D129" i="47"/>
  <c r="D89" i="47"/>
  <c r="D98" i="47" s="1"/>
  <c r="D133" i="47"/>
  <c r="D137" i="47" s="1"/>
  <c r="D32" i="33"/>
  <c r="D31" i="33"/>
  <c r="C45" i="33"/>
  <c r="D47" i="33"/>
  <c r="B47" i="33"/>
  <c r="B46" i="33"/>
  <c r="B57" i="33"/>
  <c r="B78" i="32"/>
  <c r="D46" i="33"/>
  <c r="B45" i="33"/>
  <c r="D45" i="33"/>
  <c r="B55" i="33"/>
  <c r="B63" i="33" s="1"/>
  <c r="B64" i="33" s="1"/>
  <c r="G132" i="47"/>
  <c r="G133" i="47" s="1"/>
  <c r="G137" i="47" s="1"/>
  <c r="E132" i="47"/>
  <c r="E133" i="47" s="1"/>
  <c r="E137" i="47" s="1"/>
  <c r="B56" i="33"/>
  <c r="B76" i="32"/>
  <c r="F132" i="47"/>
  <c r="F133" i="47" s="1"/>
  <c r="F137" i="47" s="1"/>
  <c r="C132" i="47"/>
  <c r="C133" i="47" s="1"/>
  <c r="C137" i="47" s="1"/>
  <c r="C89" i="47"/>
  <c r="C98" i="47" s="1"/>
  <c r="F89" i="47"/>
  <c r="F98" i="47" s="1"/>
  <c r="C35" i="47"/>
  <c r="C97" i="47" s="1"/>
  <c r="D119" i="47"/>
  <c r="C57" i="33"/>
  <c r="C56" i="33"/>
  <c r="C55" i="33"/>
  <c r="C63" i="33" s="1"/>
  <c r="E89" i="47"/>
  <c r="E98" i="47" s="1"/>
  <c r="G89" i="47"/>
  <c r="G98" i="47" s="1"/>
  <c r="G119" i="47"/>
  <c r="G130" i="47" s="1"/>
  <c r="F129" i="47"/>
  <c r="F130" i="47" s="1"/>
  <c r="C129" i="47"/>
  <c r="C130" i="47" s="1"/>
  <c r="E119" i="47"/>
  <c r="E130" i="47" s="1"/>
  <c r="G97" i="47"/>
  <c r="F97" i="47"/>
  <c r="D97" i="47"/>
  <c r="E97" i="47"/>
  <c r="D57" i="33" l="1"/>
  <c r="D55" i="33"/>
  <c r="D63" i="33" s="1"/>
  <c r="D65" i="33" s="1"/>
  <c r="D130" i="47"/>
  <c r="D100" i="47"/>
  <c r="D90" i="47"/>
  <c r="F90" i="47"/>
  <c r="B65" i="33"/>
  <c r="C100" i="47"/>
  <c r="C102" i="47" s="1"/>
  <c r="D101" i="47" s="1"/>
  <c r="F100" i="47"/>
  <c r="C90" i="47"/>
  <c r="E90" i="47"/>
  <c r="C64" i="33"/>
  <c r="C65" i="33"/>
  <c r="E100" i="47"/>
  <c r="G100" i="47"/>
  <c r="D8" i="43"/>
  <c r="G90" i="47"/>
  <c r="D64" i="33" l="1"/>
  <c r="D102" i="47"/>
  <c r="E101" i="47" s="1"/>
  <c r="E102" i="47" s="1"/>
  <c r="F101" i="47" s="1"/>
  <c r="F102" i="47" s="1"/>
  <c r="G101" i="47" s="1"/>
  <c r="G102" i="47" s="1"/>
  <c r="H101" i="47" s="1"/>
  <c r="H102" i="47" s="1"/>
  <c r="I101" i="47" s="1"/>
  <c r="I102" i="47" s="1"/>
  <c r="J101" i="47" s="1"/>
  <c r="J102" i="47" s="1"/>
  <c r="K101" i="47" s="1"/>
  <c r="K102" i="47" s="1"/>
  <c r="L101" i="47" s="1"/>
  <c r="L102" i="47" s="1"/>
</calcChain>
</file>

<file path=xl/sharedStrings.xml><?xml version="1.0" encoding="utf-8"?>
<sst xmlns="http://schemas.openxmlformats.org/spreadsheetml/2006/main" count="827" uniqueCount="584">
  <si>
    <t>N-1</t>
  </si>
  <si>
    <t>N</t>
  </si>
  <si>
    <t>1. Terenuri si constructii</t>
  </si>
  <si>
    <t>2. Instalatii tehnice si masini</t>
  </si>
  <si>
    <t>I.Stocuri:</t>
  </si>
  <si>
    <t>1. Materii prime si materiale consumabile</t>
  </si>
  <si>
    <t>2. Productia in curs de executie</t>
  </si>
  <si>
    <t>3. Produse finite si marfuri</t>
  </si>
  <si>
    <t>Sold Creditor</t>
  </si>
  <si>
    <t>Sold Debitor</t>
  </si>
  <si>
    <t>Repartizarea profitului</t>
  </si>
  <si>
    <t>3. Alte instalatii, utilaje si mobilier</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</si>
  <si>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</si>
  <si>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</si>
  <si>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</si>
  <si>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</si>
  <si>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</si>
  <si>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</si>
  <si>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</si>
  <si>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</si>
  <si>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</si>
  <si>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</si>
  <si>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</si>
  <si>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II.Prime de capital</t>
  </si>
  <si>
    <t>III.Rezerve din reevaluare</t>
  </si>
  <si>
    <t>TOTAL ACTIV</t>
  </si>
  <si>
    <t>TOTAL CAPITALURI SI DATORII</t>
  </si>
  <si>
    <t>IV.Rezerve</t>
  </si>
  <si>
    <t>Active imobilizate - total</t>
  </si>
  <si>
    <t>Active circulante - total</t>
  </si>
  <si>
    <t>Stocuri - total</t>
  </si>
  <si>
    <t>Capitaluri proprii - total</t>
  </si>
  <si>
    <t>Imobilizari corporale - total</t>
  </si>
  <si>
    <t>Patrimoniul public</t>
  </si>
  <si>
    <t>Capitaluri - total</t>
  </si>
  <si>
    <t>Cifra de afaceri neta</t>
  </si>
  <si>
    <t>Venituri financiare</t>
  </si>
  <si>
    <t>Cheltuieli financiare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</si>
  <si>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</si>
  <si>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</si>
  <si>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</si>
  <si>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</si>
  <si>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</si>
  <si>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</si>
  <si>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</si>
  <si>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</si>
  <si>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</si>
  <si>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</si>
  <si>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Alte venituri din exploatare</t>
  </si>
  <si>
    <t>Venituri din exploatare - total</t>
  </si>
  <si>
    <t xml:space="preserve">Cheltuieli cu materiile prime şi materialele consumabile </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</si>
  <si>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</si>
  <si>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</si>
  <si>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</si>
  <si>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</si>
  <si>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</si>
  <si>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</si>
  <si>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</si>
  <si>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</si>
  <si>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</si>
  <si>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</si>
  <si>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TOTAL</t>
  </si>
  <si>
    <t>Cheltuieli eligibile</t>
  </si>
  <si>
    <t>Cheltuieli neeligibile</t>
  </si>
  <si>
    <t>SURSE DE FINANŢARE</t>
  </si>
  <si>
    <t>Valoarea totală a cererii de finantare, din care :</t>
  </si>
  <si>
    <t xml:space="preserve">Contribuţia solicitantului la cheltuieli eligibile </t>
  </si>
  <si>
    <t>Venituri din vanzari produse</t>
  </si>
  <si>
    <t>Venituri din prestari servicii</t>
  </si>
  <si>
    <t>Venituri din vanzari marfuri</t>
  </si>
  <si>
    <t>Total cheltuieli materiale</t>
  </si>
  <si>
    <t>Cheltuieli cu materiile prime si cu materialele consumabile</t>
  </si>
  <si>
    <t xml:space="preserve">Cheltuieli privind marfurile </t>
  </si>
  <si>
    <t>I.Capital, din care</t>
  </si>
  <si>
    <t>Implementare si operare</t>
  </si>
  <si>
    <t xml:space="preserve">    Capital subscris vărsat</t>
  </si>
  <si>
    <t xml:space="preserve">    Capital subscris nevărsat</t>
  </si>
  <si>
    <t xml:space="preserve">    Patrimoniu regiei</t>
  </si>
  <si>
    <t xml:space="preserve">    Patrimoniul institutelor naționale de cercetare-dezvoltare</t>
  </si>
  <si>
    <t>Aport la capitalul societatii  (imprumuturi de la actionari/asociati)</t>
  </si>
  <si>
    <t>Plati TVA</t>
  </si>
  <si>
    <t>Rambursari TVA</t>
  </si>
  <si>
    <t xml:space="preserve">Disponibil de numerar la sfarsitul perioadei </t>
  </si>
  <si>
    <t>ACTIVITATEA DE FINANTARE</t>
  </si>
  <si>
    <t>2.1.</t>
  </si>
  <si>
    <t>ACTIVITATEA DE EXPLOATARE</t>
  </si>
  <si>
    <t>INCASARI DIN ACTIVITATEA DE FINANTARE</t>
  </si>
  <si>
    <t>PLATI DIN ACTIVITATEA DE FINANTARE</t>
  </si>
  <si>
    <t>PLATI DIN ACTIVITATEA DE EXPLOATARE</t>
  </si>
  <si>
    <t>Alte cheltuieli materiale</t>
  </si>
  <si>
    <t>Venituri din interese de participare</t>
  </si>
  <si>
    <t xml:space="preserve">Disponibil de numerar la inceputul perioadei </t>
  </si>
  <si>
    <t xml:space="preserve">Cheltuieli cu asigurarile si protectia sociala </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</si>
  <si>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</si>
  <si>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</si>
  <si>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</si>
  <si>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</si>
  <si>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</si>
  <si>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</si>
  <si>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</si>
  <si>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</si>
  <si>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</si>
  <si>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</si>
  <si>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</si>
  <si>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</si>
  <si>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</si>
  <si>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Pentru a fi eligibil, solicitantul trebuie să nu se încadreze în categoria întreprinderilor în dificultate.</t>
  </si>
  <si>
    <t>Rezultat:</t>
  </si>
  <si>
    <t>AN 1</t>
  </si>
  <si>
    <t>AN 2</t>
  </si>
  <si>
    <t>AN 3</t>
  </si>
  <si>
    <t>AN 4</t>
  </si>
  <si>
    <t>AN 5</t>
  </si>
  <si>
    <t>Valoare (lei)</t>
  </si>
  <si>
    <t>Total eligibil</t>
  </si>
  <si>
    <t>Total neeligibil</t>
  </si>
  <si>
    <t>Ajutor nerambursabil</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</si>
  <si>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</si>
  <si>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</si>
  <si>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</si>
  <si>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</si>
  <si>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</si>
  <si>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</si>
  <si>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</si>
  <si>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</si>
  <si>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</si>
  <si>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</si>
  <si>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</si>
  <si>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</si>
  <si>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</si>
  <si>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</si>
  <si>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</si>
  <si>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</si>
  <si>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</si>
  <si>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</si>
  <si>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</si>
  <si>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</si>
  <si>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</si>
  <si>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</si>
  <si>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</si>
  <si>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</si>
  <si>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</si>
  <si>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</si>
  <si>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</si>
  <si>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</si>
  <si>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</si>
  <si>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</si>
  <si>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</si>
  <si>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E.Active circulante nete/datorii curente nete</t>
  </si>
  <si>
    <t>H.Provizioane</t>
  </si>
  <si>
    <t xml:space="preserve">Ajustări privind provizioanele  </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</si>
  <si>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</si>
  <si>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</si>
  <si>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NU</t>
  </si>
  <si>
    <t>Pierdere de capital (dacă rezultatul este negativ)</t>
  </si>
  <si>
    <t>7. Active corporale de exploatare si evaluare a resurselor minerale</t>
  </si>
  <si>
    <t>8. Active biologice productive</t>
  </si>
  <si>
    <t>9. Avansuri</t>
  </si>
  <si>
    <t xml:space="preserve">4. Avansuri </t>
  </si>
  <si>
    <t>III.Investitii pe termen scurt</t>
  </si>
  <si>
    <t>V. Profitul sau pierderea reportat (a)</t>
  </si>
  <si>
    <t>Impozitul specific unor activitati</t>
  </si>
  <si>
    <t>b)</t>
  </si>
  <si>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</si>
  <si>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</si>
  <si>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</si>
  <si>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</si>
  <si>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</si>
  <si>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</si>
  <si>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</si>
  <si>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</si>
  <si>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
  </si>
  <si>
    <t>Verificarea încadrării solicitantului în categoria întreprinderilor în dificultate</t>
  </si>
  <si>
    <t xml:space="preserve">În cazul unei societăți comerciale cu răspundere limitată/În cazul unei societăți comerciale în care cel puțin unii dintre asociați au răspundere nelimitată pentru creanțele societății </t>
  </si>
  <si>
    <t>3.1.3. Alte studii specifice</t>
  </si>
  <si>
    <t>SERVICII</t>
  </si>
  <si>
    <r>
      <rPr>
        <sz val="9"/>
        <rFont val="Calibri"/>
        <family val="2"/>
        <charset val="238"/>
        <scheme val="minor"/>
      </rPr>
      <t>3. Venituri în avans aferente activelor primite prin transfer de la clienţi</t>
    </r>
    <r>
      <rPr>
        <b/>
        <sz val="9"/>
        <rFont val="Calibri"/>
        <family val="2"/>
        <charset val="238"/>
        <scheme val="minor"/>
      </rPr>
      <t xml:space="preserve"> </t>
    </r>
  </si>
  <si>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</si>
  <si>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VI.Profitul sau pierderea exercitiului financiar</t>
  </si>
  <si>
    <t>PROFITUL SAU PIERDEREA NET(Ă) A EXERCIŢIULUI FINANCIAR</t>
  </si>
  <si>
    <t>Profit</t>
  </si>
  <si>
    <t>Pierdere</t>
  </si>
  <si>
    <t>PROFITUL SAU PIERDEREA BRUT(Ă):</t>
  </si>
  <si>
    <t>din care, cifra de afaceri netă corespunzătoare activității
preponderente efectiv desfășurate</t>
  </si>
  <si>
    <t>Producţia vândută</t>
  </si>
  <si>
    <t>Venituri din vânzarea mărfurilor</t>
  </si>
  <si>
    <t>Reduceri comerciale acordate</t>
  </si>
  <si>
    <t>Venituri din subvenţii de exploatare aferente cifrei de afaceri nete</t>
  </si>
  <si>
    <t>PROFITUL SAU PIERDEREA DIN EXPLOATARE:</t>
  </si>
  <si>
    <t>PROFITUL SAU PIERDEREA FINANCIAR(Ă):</t>
  </si>
  <si>
    <t>DA</t>
  </si>
  <si>
    <t>TVA eligibil</t>
  </si>
  <si>
    <t>N-2</t>
  </si>
  <si>
    <t>Cheltuieli privind utilitatile</t>
  </si>
  <si>
    <t>Cheltuieli cu impozitul pe profit rezultat din decontarile in cadrul grupului
fiscal in domeniul impozitului pe profit</t>
  </si>
  <si>
    <t>Venituri din impozitul pe profit rezultat din decontarile in cadrul grupului
fiscal in domeniul impozitului pe profit</t>
  </si>
  <si>
    <t>Numar mediu salariati</t>
  </si>
  <si>
    <t>2 - Contul de profit și pierdere</t>
  </si>
  <si>
    <t>3- Intreprindere in dificultate</t>
  </si>
  <si>
    <t>O întreprindere în dificultate înseamnă o întreprindere care se află în cel puţin una din situaţiile următoare:*:</t>
  </si>
  <si>
    <t>LUCRARI</t>
  </si>
  <si>
    <t>4.1.1 Construcții și instalații - reabilitare termică</t>
  </si>
  <si>
    <t>ECHIPAMENTE / DOTARI / ACTIVE CORPORALE</t>
  </si>
  <si>
    <t>CHELTUIELI CU ACTIVE NECORPORALE</t>
  </si>
  <si>
    <t>4.6 Active necorporale</t>
  </si>
  <si>
    <t>TAXE</t>
  </si>
  <si>
    <t xml:space="preserve">4.4 Utilaje, echipamente tehnologice şi funcţionale care nu necesită montaj şi echipamente de transport </t>
  </si>
  <si>
    <t xml:space="preserve">4.5 Dotări </t>
  </si>
  <si>
    <t xml:space="preserve">1.2 Amenajarea terenului </t>
  </si>
  <si>
    <t xml:space="preserve">1.3 Amenajări pentru protecţia mediului şi aducerea terenului la starea iniţială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</si>
  <si>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</si>
  <si>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</si>
  <si>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</si>
  <si>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</si>
  <si>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</si>
  <si>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</si>
  <si>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</si>
  <si>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</si>
  <si>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</si>
  <si>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</si>
  <si>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</si>
  <si>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</si>
  <si>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</si>
  <si>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</si>
  <si>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</si>
  <si>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</si>
  <si>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</si>
  <si>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</si>
  <si>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</si>
  <si>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</si>
  <si>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</si>
  <si>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</si>
  <si>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5.4 Cheltuieli pentru informare şi publicitate</t>
  </si>
  <si>
    <t xml:space="preserve">3.6. Organizarea procedurilor de achiziţie </t>
  </si>
  <si>
    <t xml:space="preserve">Cheltuieli cu servicii pentru organizarea de evenimente și cursuri de formare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</si>
  <si>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</si>
  <si>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</si>
  <si>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</si>
  <si>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5.2.4. Cota aferentă Casei Sociale a Constructorilor - CSC </t>
  </si>
  <si>
    <t>5.2.5. Taxe pentru acorduri, avize conforme şi autorizaţia de construire/desfiinţare</t>
  </si>
  <si>
    <t>Contribuţia totală a solicitantului, din care :</t>
  </si>
  <si>
    <t>Categorie indicator financiar</t>
  </si>
  <si>
    <t>Verificarea de la pct. 1) se face în mod automat, în baza informațiilor introduse deja. Verificarea de la pct. 1) nu este aplicabilă întreprinderilor ce au mai puțin de 3 ani de la înființare.</t>
  </si>
  <si>
    <t>Completați cu informatii din Contul de profit și pierdere aferent ultimelor trei exercitii financiare incheiate (ultimii 3 ani fiscali) si previziunile pentru urmatorii sapte ani (perioada de implementare si perioada de durabilitate).  N reprezintă anul fiscal anterior depunerii cererii de finanțare. Solicitanții care au mai puțin de 3 exerciții financiare încheiate vor completa doar coloanele aferente anului (N), respectiv (N-1).</t>
  </si>
  <si>
    <t>Alte elemente de capitaluri proprii</t>
  </si>
  <si>
    <t>Punctele 2) și 3) de mai jos fac obiectul Declarației unice, pe propria răspundere.</t>
  </si>
  <si>
    <t>i. Se calculează Rezultatul total acumulat al solicitantului</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</si>
  <si>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Rezerve din reevaluare + Rezerve (și din toate celelalte elemente considerate în general ca făcând parte din fondurile proprii ale societăţii) )</t>
    </r>
  </si>
  <si>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</si>
  <si>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r>
      <t xml:space="preserve">Când mai mult de jumătate din capitalul social subscris  a dispărut din cauza pierderilor acumulate.
</t>
    </r>
    <r>
      <rPr>
        <b/>
        <i/>
        <sz val="9"/>
        <rFont val="Calibri"/>
        <family val="2"/>
        <charset val="238"/>
      </rPr>
      <t>(Această situaţie survine atunci când deducerea pierderilor acumulate din rezerve (și din toate celelalte elemente considerate în general ca făcând parte din fondurile proprii ale societăţii) conduce la un rezultat negativ care depășește jumătate din capitalul social subscris)</t>
    </r>
  </si>
  <si>
    <t>Baza</t>
  </si>
  <si>
    <t>TVA elig.</t>
  </si>
  <si>
    <t>TVA ne-elig.</t>
  </si>
  <si>
    <t>Alte cheltuieli</t>
  </si>
  <si>
    <t>TOTAL GENERAL</t>
  </si>
  <si>
    <t>Cheltuieli pentru achiziția de active necorporale din surse externe în condiții de concurență deplină pentru activități de inovare</t>
  </si>
  <si>
    <t>Cheltuieli cu servicii de consultanta in domeniul digitalizarii/TIC</t>
  </si>
  <si>
    <t>Cheltuieli de informare, comunicare și publicitate</t>
  </si>
  <si>
    <t>CATEGORIE_NUME</t>
  </si>
  <si>
    <t>SUBCATEGORIE_NUME</t>
  </si>
  <si>
    <t>DEVIZ</t>
  </si>
  <si>
    <t>ALTE CHELTUIELI</t>
  </si>
  <si>
    <t xml:space="preserve">Alte cheltuieli </t>
  </si>
  <si>
    <t>Materiale de informare si promovare</t>
  </si>
  <si>
    <t>CHELTUIELI AFERENTE MANAGEMENTULUI DE PROIECT</t>
  </si>
  <si>
    <t>Cheltuielile salariale aferente partenerului (coordonator de proiect din partea partenerului, responsabil financiar și, opțional, responsabilul de achiziții publice și asistent manager)</t>
  </si>
  <si>
    <t xml:space="preserve">Cheltuielile salariale aferente liderului de parteneriat/partener unic (managerul de proiect,responsabil financiar si opțional responsabil achiziții publice și asistent manager) </t>
  </si>
  <si>
    <t>Cheltuielile salariale aferente liderului de parteneriat/partener unic (managerul de proiect, responsabil financiar si opțional responsabil achiziții publice și asistent manager)</t>
  </si>
  <si>
    <t xml:space="preserve">Contribuții sociale aferente cheltuielilor salariale și cheltuielilor asimilate acestora contribuții angajați și angajatori) </t>
  </si>
  <si>
    <t xml:space="preserve">CHELTUIELI CU ACHIZIȚIA DE ACTIVE FIXE CORPORALE (ALTELE DECÂT TERENURI ȘI IMOBILE), OBIECTE DE INVENTAR, MATERII PRIME ȘI  MATERIALE, INCLUSIV MATERIALE CONSUMABILE </t>
  </si>
  <si>
    <t xml:space="preserve">Cheltuieli cu achiziția de materii prime, materiale consumabile și alte produse similare necesare proiectului </t>
  </si>
  <si>
    <t>Cheltuieli cu achiziția de mijloace de transport</t>
  </si>
  <si>
    <t>Cheltuieli cu achiziția de mijloace de transport pentru AT art. 36 RDC</t>
  </si>
  <si>
    <t>Cheltuieli pentru achiziţia de active necorporale pentru cercetare industrială</t>
  </si>
  <si>
    <t>Cheltuieli pentru achiziţia de active necorporale  pentru dezvoltare experimentală</t>
  </si>
  <si>
    <t>CHELTUIELI CU DEPLASAREA</t>
  </si>
  <si>
    <t xml:space="preserve">Cheltuieli cu deplasarea </t>
  </si>
  <si>
    <t>Cheltuieli cu deplasarea pentru personal propriu și experți implicați în implementarea proiectului</t>
  </si>
  <si>
    <t>Cheltuieli cu deplasarea pentru participanți - grup țintă</t>
  </si>
  <si>
    <t>CHELTUIELI CU HRANA</t>
  </si>
  <si>
    <t>Cheltuieli cu hrana</t>
  </si>
  <si>
    <t xml:space="preserve">CHELTUIELI CU ÎNCHIRIEREA, ALTELE DECÂT CELE PREVĂZUTE LA  CHELTUIELILE GENERALE DE ADMINISTRAȚIE </t>
  </si>
  <si>
    <t xml:space="preserve">Cheltuieli cu închirierea, altele decât cele prevăzute la  cheltuielilegenerale de administrație </t>
  </si>
  <si>
    <t xml:space="preserve">CHELTUIELI CU SERVICII </t>
  </si>
  <si>
    <t xml:space="preserve">Cheltuieli pentru consultanță și expertiză </t>
  </si>
  <si>
    <t>Cheltuieli cu servicii pentru organizarea de evenimente și cursuri de formare</t>
  </si>
  <si>
    <t>Cheltuieli cu servicii pentru derularea activităților proiectului</t>
  </si>
  <si>
    <t>Cheltuieli cu servicii IT, de dezvoltare/actualizare aplicații, configurare baze de date, migrare structuri de date etc.</t>
  </si>
  <si>
    <t>Cheltuieli cu servicii de management proiect</t>
  </si>
  <si>
    <t>Cheltuieli pentru instruire specifică pentru operarea / administrarea de aplicații software</t>
  </si>
  <si>
    <t>CHELTUIELI CU SUBVENTII</t>
  </si>
  <si>
    <t xml:space="preserve">Subvenții </t>
  </si>
  <si>
    <t>Cheltuieli cu subvenții/burse/premii</t>
  </si>
  <si>
    <t>Subvenții</t>
  </si>
  <si>
    <t>Premii</t>
  </si>
  <si>
    <t>Burse</t>
  </si>
  <si>
    <t>CHELTUIELI CU SUBVENTII/BURSE/PREMII/VOUCHERE/STIMULENTE</t>
  </si>
  <si>
    <t xml:space="preserve">Cheltuieli cu subventii/burse/premii/vouchere/stimulente </t>
  </si>
  <si>
    <t xml:space="preserve">CHELTUIELI CU TAXE/ ABONAMENTE/ COTIZAȚII/ ACORDURI/ AUTORIZAȚII NECESARE PENTRU IMPLEMENTAREA PROIECTULUI </t>
  </si>
  <si>
    <t xml:space="preserve">Cheltuieli cu taxe/ abonamente/ cotizații/ acorduri/ autorizații necesare pentru implementarea proiectului </t>
  </si>
  <si>
    <t xml:space="preserve">CHELTUIELI DE LEASING </t>
  </si>
  <si>
    <t>Cheltuieli de leasing fără achiziție</t>
  </si>
  <si>
    <t>CHELTUIELI DE TIP FEDR</t>
  </si>
  <si>
    <t>Cheltuieli de tip FEDR cu excepția construcțiilor, terenurilor, achiziția imobilelor</t>
  </si>
  <si>
    <t>Cheltuieli eligibile directe care intră sub incidența ajutorului de minimis</t>
  </si>
  <si>
    <t>Cheltuieli cu taxe/ abonamente/ cotizații/ acorduri/ autorizații/ garantii bancare necesare pentru implementarea proiectului</t>
  </si>
  <si>
    <t>Subvenții pentru înființarea unei afaceri (antreprenoriat</t>
  </si>
  <si>
    <t>CHELTUIELI GENERALE DE ADMINISTRATIE</t>
  </si>
  <si>
    <t>Cheltuieli generale de administratie</t>
  </si>
  <si>
    <t>CHELTUIELI PENTRU INSTRUMENTE FINANCIARE</t>
  </si>
  <si>
    <t xml:space="preserve">Cheltuieli pentru instrumente financiare </t>
  </si>
  <si>
    <t>CHELTUIELI RESURSE UMANE</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</si>
  <si>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</si>
  <si>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</si>
  <si>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Cheltuieli salariale cu echipa de management proiect - pentru personalul angajat al solicitantului  </t>
  </si>
  <si>
    <t xml:space="preserve">Cheltuieli cu salarii pentru punerea in piata a produsului/serviciului </t>
  </si>
  <si>
    <t xml:space="preserve">Onorarii/Venituri asimilate salariilor pentru experții proprii/cooptați </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</si>
  <si>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</si>
  <si>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</si>
  <si>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</si>
  <si>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</si>
  <si>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</si>
  <si>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pentru detașarea de personal cu înaltă calificare</t>
  </si>
  <si>
    <t>Contribuții sociale aferente cheltuielilor salariale și cheltuielilor asimilate acestora (contribuții angajați și angajatori)</t>
  </si>
  <si>
    <t>CHELTUIELI SALARIALE</t>
  </si>
  <si>
    <t xml:space="preserve">Onorarii/venituri asimilate salariilor pentru experți proprii/cooptați </t>
  </si>
  <si>
    <t xml:space="preserve">Cheltuieli salariale cu personalul implicat în implementarea proiectului (în derularea  activităților, altele decât management de proiect) </t>
  </si>
  <si>
    <t>Contribuții sociale aferente cheltuielilor salariale și cheltuielilor asimilate acestora contribuții angajați și angajatori)</t>
  </si>
  <si>
    <t>Cheltuieli salariale cu echipa de management de proiect</t>
  </si>
  <si>
    <t>Cheltuieli AT efectuate pentru remunerarea personalului implicat in sistemul de coordonare, gestionare si control</t>
  </si>
  <si>
    <t>CHELTUIELI SUB FORMA DE BAREME STANDARD PENTRU COSTURI UNITARE</t>
  </si>
  <si>
    <t xml:space="preserve">Cheltuieli sub forma de bareme standard pentru costuri unitare </t>
  </si>
  <si>
    <t>Cost unitar programe de formare cu recunoaștere națională (inițiere/perfecționare/specializare)</t>
  </si>
  <si>
    <t>Cost unitar programe de calificare nivel 2</t>
  </si>
  <si>
    <t>Cost unitar programe de calificare nivel 3</t>
  </si>
  <si>
    <t>Cost unitar programe de calificare nivel 4</t>
  </si>
  <si>
    <t>CHELTUIELI SUB FORMA DE RATE FORFETARE</t>
  </si>
  <si>
    <t xml:space="preserve">Cheltuili sub forma de rata forfetara </t>
  </si>
  <si>
    <t>Cheltuieli indirecte conform art. 54 lit.a RDC 1060/2021</t>
  </si>
  <si>
    <t>Cheltuieli indirecte conform art. 54 lit.b RDC 1060/2021</t>
  </si>
  <si>
    <t>Cheltuieli sub forma de rata forfetara cf. art. 25 din Regulamentul (UE) 651/2014</t>
  </si>
  <si>
    <t>CHELTUIELI SUB FORMA DE SUME FORFETARE</t>
  </si>
  <si>
    <t xml:space="preserve">Cheltuieli sub forma de sume forfetare </t>
  </si>
  <si>
    <t>Costuri indirecte în procent de 7% din costurile directe eligibile</t>
  </si>
  <si>
    <t>Cheltuieli pentru achiziţia de active fixe corporale (altele decât terenuri și imobile), pentru cercetare industriala</t>
  </si>
  <si>
    <t xml:space="preserve">Mijloace de transport </t>
  </si>
  <si>
    <t xml:space="preserve">1.1. Obtinerea terenului </t>
  </si>
  <si>
    <t xml:space="preserve">Cheltuieli cu achiziţia imobilelor deja construite </t>
  </si>
  <si>
    <t xml:space="preserve">Cheltuieli cu achiziționarea de instalații/ echipamente specifice în scopul obținerii unei economii de energie, precum și sisteme care utilizează surse regenerabile/ alternative de energie </t>
  </si>
  <si>
    <t xml:space="preserve">Cheltuieli cu amortizarea pentru cercetare industriala </t>
  </si>
  <si>
    <t xml:space="preserve">Cheltuieli cu amortizarea pentru dezvoltare experimentală </t>
  </si>
  <si>
    <t xml:space="preserve">Cheltuieli cu serviciile de modernizare a tramvaielor, troleibuze și autobuze  electrice </t>
  </si>
  <si>
    <t xml:space="preserve">Cheltuieli pentru achiziţia si montajul de statii si puncte de incarcare electrica </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</si>
  <si>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</si>
  <si>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</si>
  <si>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</si>
  <si>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</si>
  <si>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</si>
  <si>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</si>
  <si>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</si>
  <si>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</si>
  <si>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</si>
  <si>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</si>
  <si>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Cheltuieli de amortizare pentru clădiri şi spaţii, în măsura şi pe durata utilizării acestor clădiri şi spaţii pentru activitatea de inovare de proces și organizațională</t>
  </si>
  <si>
    <t>Cheltuieli pentru achiziţia de substanţe, materiale, plante, animale de laborator, consumabile, obiecte de inventar şi alte produse similare necesare desfăşurării activităţilor de cercetare industriala</t>
  </si>
  <si>
    <t>Cheltuieli pentru achiziţia de substanţe, materiale, plante, animale de laborator, consumabile, obiecte de inventar şi alte produse similare necesare desfăşurării activităţilor de dezvoltare experimentală</t>
  </si>
  <si>
    <t>FINANȚARE LA RATE FORFETARE PENTRU COSTURILE INDIRECTE</t>
  </si>
  <si>
    <t xml:space="preserve">Rata forfetară conform art. 54 lit (b) din Regulamentului (UE) nr. 2021/1060 </t>
  </si>
  <si>
    <t>FINANTARE NELEGATA DE COSTURI</t>
  </si>
  <si>
    <t xml:space="preserve">Fiinantare nelegata de costuri </t>
  </si>
  <si>
    <t>LEASING</t>
  </si>
  <si>
    <t>Cheltuieli de leasing cu achizitie</t>
  </si>
  <si>
    <t>Cheltuieli de leasing fara achizitie</t>
  </si>
  <si>
    <t>Cheltuieli cu închirierea, altele decât cele prevăzute la cheltuielile generale de administrație</t>
  </si>
  <si>
    <t xml:space="preserve">1.4 Cheltuieli pentru relocarea/protecţia utilităţilor </t>
  </si>
  <si>
    <t>Cheltuieli conexe investitiei de baza</t>
  </si>
  <si>
    <t xml:space="preserve">6.1 Pregatirea personalului de exploatare </t>
  </si>
  <si>
    <t xml:space="preserve">6.2 Probe tehnologice si teste </t>
  </si>
  <si>
    <t>Cheltuieli pentru amplasarea de statii si puncte de incarcare electrica</t>
  </si>
  <si>
    <t>Cheltuieli pentru infrastructura rutieră, poduri, pasaje destinate prioritar transportului public urban de călători</t>
  </si>
  <si>
    <t>4.1.2 Construcții și instalații – consolidare</t>
  </si>
  <si>
    <t>Măsuri de tip FSE+</t>
  </si>
  <si>
    <t>Cheltuieli cu indemnizații aferente contractelor de internship</t>
  </si>
  <si>
    <t>Cheltuieli salariale pentru tutorii de practică</t>
  </si>
  <si>
    <t>Cheltuieli de natură salarială pentru experții proprii</t>
  </si>
  <si>
    <t xml:space="preserve">Cheltuieli cu servicii de specializate pentru implementarea măsurilor de tip FSE+ </t>
  </si>
  <si>
    <t>Cheltuieli cu servicii IT</t>
  </si>
  <si>
    <t>Cheltuieli cu alte servicii</t>
  </si>
  <si>
    <t xml:space="preserve">Cheltuieli de deplasare </t>
  </si>
  <si>
    <t>Cheltuieli de participare la cursuri de specializare/programe de formare pentru cadrele didactice</t>
  </si>
  <si>
    <t>Cheltuieli pentru acreditare la ARACIS</t>
  </si>
  <si>
    <t>Cheltuieli pentru acreditare la ANC</t>
  </si>
  <si>
    <t>Cheltuieli cu servicii de specialitate pentru dezvoltarea și pilotarea furnizării de cursuri deschise de formare continuă</t>
  </si>
  <si>
    <t>Burse/indemnizații pentru studenții aparținând grupurilor vulnerabile, inclusiv studenții cu CES</t>
  </si>
  <si>
    <t xml:space="preserve">Cheltuieli efectuate în cadrul activităților de marketing și branding </t>
  </si>
  <si>
    <t xml:space="preserve">Cheltuieli pentru consultanță și expertiză pentru elaborare P.M.U.D </t>
  </si>
  <si>
    <t>Cheltuieli cu digitizarea obiectivelor</t>
  </si>
  <si>
    <t xml:space="preserve">Cheltuieli cu servicii tehnologice specifice  </t>
  </si>
  <si>
    <t xml:space="preserve">Cheltuieli cu servicii pentru derularea activităților proiectului </t>
  </si>
  <si>
    <t xml:space="preserve">Cheltuieli de promovare a rezultatelor proiectului de cercetare industrial/dezvoltare experimentală pe scară largă  </t>
  </si>
  <si>
    <t xml:space="preserve">cheltuieli cu servicii IT, de dezvoltare/ actualizare aplicații, configurare baze de date, migrare structuri de date etc </t>
  </si>
  <si>
    <t xml:space="preserve">cheltuieli pentru servicii de sprijinire a inovării </t>
  </si>
  <si>
    <t xml:space="preserve">cheltuieli privind certificarea națională/ internațională a produselor, serviciilor sau diferitelor procese specific </t>
  </si>
  <si>
    <t xml:space="preserve">Cheltuieli privind implementarea si certificarea sistemelor de management a calitatii ISO </t>
  </si>
  <si>
    <t xml:space="preserve">Cheltuieli cu servicii pentru internaționalizare </t>
  </si>
  <si>
    <t xml:space="preserve">cheltuieli cu servicii de asistenta si consultanta pentru realizarea modelului conceptual inovativ </t>
  </si>
  <si>
    <t xml:space="preserve">cheltuieli aferente cercetării contractuale pentru activități de cercetare industrial </t>
  </si>
  <si>
    <t xml:space="preserve">cheltuieli aferente cercetării contractuale pentru activități de dezvoltare experimentală.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</si>
  <si>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</si>
  <si>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</si>
  <si>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</si>
  <si>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Cheltuieli de promovare si informare, consultare, constientizare a grupului țintă</t>
  </si>
  <si>
    <t>Cheltuieli pentru pregătirea personalului de exploatare</t>
  </si>
  <si>
    <t>Masuri de tip FSE+ care se adresează desegregarii ?i incluziunii sociale</t>
  </si>
  <si>
    <t>Cheltuieli pentru consultan?ă ?i expertiză pentru elaborare SDT</t>
  </si>
  <si>
    <t>Cheltuieli pentru realizarea planurilor de interpretare, valorificarea obiectivelor de patrimoniu</t>
  </si>
  <si>
    <t>Cheltuieli cu servicii</t>
  </si>
  <si>
    <t>Cheltuieli cu inchirierea, altele decat cele prevazute in cheltuieli generale de administratie</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</si>
  <si>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</si>
  <si>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</si>
  <si>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</si>
  <si>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</si>
  <si>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</si>
  <si>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</si>
  <si>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</si>
  <si>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</si>
  <si>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</si>
  <si>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</si>
  <si>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Cheltuieli pentru cercetarea fundamentală</t>
  </si>
  <si>
    <t>Alte cheltuieli cu servicii</t>
  </si>
  <si>
    <t>Cheltuieli cu activitati de cooperare</t>
  </si>
  <si>
    <t>Cheltuieli de informare, consultare, constientizare</t>
  </si>
  <si>
    <t>Cheltuieli pentru consultanta</t>
  </si>
  <si>
    <t>Cheltuieli cu studii, proiectare si alte servicii aferente statiilor si punctelor de incarcare electrica</t>
  </si>
  <si>
    <t>Cheltuieli cu taxe, abonamente, cotizatii, acorduri, autorizatii necesare pentru implementarea proiectului (altele decât cele din Devizul General)</t>
  </si>
  <si>
    <t>Alte taxe</t>
  </si>
  <si>
    <t>Tabel 1 - Proiectia fluxului de numerar la nivelul intregii activitati a intreprinderii, cu ajutor nerambursabil, pe perioada de implementare si operare a investitiei</t>
  </si>
  <si>
    <t>Nr. Crt.</t>
  </si>
  <si>
    <t>CATEGORIA</t>
  </si>
  <si>
    <t>Credite pe termen lung, din care</t>
  </si>
  <si>
    <t>Imprumut pentru realizarea investitiei</t>
  </si>
  <si>
    <t>2.2.</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</si>
  <si>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</si>
  <si>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</si>
  <si>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</si>
  <si>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</si>
  <si>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</si>
  <si>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</si>
  <si>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</si>
  <si>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Total iesiri de lichiditati din activitatea finantare</t>
  </si>
  <si>
    <t>Flux de lichiditati din activitatea de finantare</t>
  </si>
  <si>
    <t>ACTIVITATEA DE INVESTITII</t>
  </si>
  <si>
    <t>INCASARI DIN ACTIVITATEA DE INVESTITII</t>
  </si>
  <si>
    <t>Total intrari de lichididati din activitatea de investitii</t>
  </si>
  <si>
    <t>Total iesiri de lichididati din activitatea de investitii</t>
  </si>
  <si>
    <t>Flux de lichiditati din activitatea de  investitii</t>
  </si>
  <si>
    <t>Flux de lichiditati din activitatea de investitii si finantare</t>
  </si>
  <si>
    <t>INCASARI DIN ACTIVITATEA DE EXPLOATARE</t>
  </si>
  <si>
    <t>Venituri din exploatare, incl TVA</t>
  </si>
  <si>
    <t>Venituri din  vanzari produse (fără TVA)</t>
  </si>
  <si>
    <t>TVA aferentă veniturilor din vanzari produse</t>
  </si>
  <si>
    <t>Venituri din prestari servicii (fără TVA)</t>
  </si>
  <si>
    <t>TVA aferentă veniturilor din  prestari servicii</t>
  </si>
  <si>
    <t>Venituri din vanzari marfuri (fără TVA)</t>
  </si>
  <si>
    <t>TVA aferentă veniturilor din vanzari marfuri</t>
  </si>
  <si>
    <t>Venituri din subventii de exploatare aferente cifrei de afaceri nete</t>
  </si>
  <si>
    <t>Venituri din subventii de exploatare aferentă cifrei de afaceri nete (fără TVA)</t>
  </si>
  <si>
    <t>TVA aferentă din subventii de exploatare aferentăe cifrei de afaceri nete</t>
  </si>
  <si>
    <t>Venituri din alte activitati</t>
  </si>
  <si>
    <t>Venituri din alte activități (fără TVA)</t>
  </si>
  <si>
    <t>TVA aferentă veniturilor din alte activități</t>
  </si>
  <si>
    <t>Alte venituri din exploatare (fără TVA)</t>
  </si>
  <si>
    <t>TVA aferentă altor venituri din exploatare</t>
  </si>
  <si>
    <t>Venituri din investitii si imprumuturi care fac parte din activele imobilizate</t>
  </si>
  <si>
    <t>Venituri din dobanzi</t>
  </si>
  <si>
    <t>Total intrari de lichiditati din activitatea de exploatare</t>
  </si>
  <si>
    <t>Cheltuieli din exploatare, incl TVA</t>
  </si>
  <si>
    <t>Cheltuieli cu materiile prime si cu materialele consumabile (fără TVA)</t>
  </si>
  <si>
    <t>Alte cheltuieli materiale  (fără TVA)</t>
  </si>
  <si>
    <t>TVA aferentă altor cheltuieli materiale</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</si>
  <si>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</si>
  <si>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</si>
  <si>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</si>
  <si>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</si>
  <si>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</si>
  <si>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</si>
  <si>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Cheltuielile privind dobanzile</t>
  </si>
  <si>
    <t xml:space="preserve">     La imprumut - cofinantare la proiect</t>
  </si>
  <si>
    <t xml:space="preserve">     La alte credite pe termen mediu si lung, leasinguri, alte datorii financiare</t>
  </si>
  <si>
    <t xml:space="preserve">     La credite pe termen scurt</t>
  </si>
  <si>
    <t>Total iesiri de lichiditati din activitatea de exploatare</t>
  </si>
  <si>
    <t>Flux de lichiditati brut din activitatea de  exploatare</t>
  </si>
  <si>
    <t>Flux de lichiditati total brut inainte de plati pentru impozit pe profit /cifra de afaceri si ajustare TVA</t>
  </si>
  <si>
    <t xml:space="preserve">Plati/incasari pentru impozite si taxe  </t>
  </si>
  <si>
    <t xml:space="preserve">Flux de lichiditati net din activitatea de exploatare </t>
  </si>
  <si>
    <t>FLUX DE LICHIDITATI (CASH FLOW)</t>
  </si>
  <si>
    <t xml:space="preserve">Flux de lichiditati net al perioadei </t>
  </si>
  <si>
    <t>VENITURI DIN EXPLOATARE</t>
  </si>
  <si>
    <t xml:space="preserve">Cifra de afaceri </t>
  </si>
  <si>
    <t>Venituri  din productia realizata pentru scopuri proprii si capitalizata</t>
  </si>
  <si>
    <t>Alte venituri din exploatare (inclusiv veniturile din subventii pentru investitii)</t>
  </si>
  <si>
    <t>Total venituri din exploatare</t>
  </si>
  <si>
    <t>CHELTUIELI DE EXPLOATARE</t>
  </si>
  <si>
    <t xml:space="preserve">Cheltuieli materiale, materii prime, mărfuri – total </t>
  </si>
  <si>
    <t>Cheltuieli cu personalul – total</t>
  </si>
  <si>
    <t>Ajustari de valoare si provizioane, amortizare - total</t>
  </si>
  <si>
    <t>Total cheltuieli de exploatare</t>
  </si>
  <si>
    <t>Rezultatul din exploatare</t>
  </si>
  <si>
    <t>Cheltuieli cu amortizarile</t>
  </si>
  <si>
    <t>TOTAL VENITURI FINANCIARE</t>
  </si>
  <si>
    <t>Total venituri financiare</t>
  </si>
  <si>
    <t>CHELTUIELI FINANCIARE DIN CARE</t>
  </si>
  <si>
    <t>Alte cheltuieli financiare</t>
  </si>
  <si>
    <t xml:space="preserve">Total cheltuieli financiare </t>
  </si>
  <si>
    <t>Rezultatul financiar</t>
  </si>
  <si>
    <t>Rezultat curent</t>
  </si>
  <si>
    <t>VENITURI TOTALE</t>
  </si>
  <si>
    <t>CHELTUIELI TOTALE</t>
  </si>
  <si>
    <t>REZULTATUL BRUT AL EXERCIŢIULUI FINANCIAR</t>
  </si>
  <si>
    <t>REZULTATUL NET AL EXERCIŢIULUI FINANCIAR</t>
  </si>
  <si>
    <t>Impozitul pe profit</t>
  </si>
  <si>
    <t>Rambursare imprumuturi asociati</t>
  </si>
  <si>
    <t>Vanzari de active corporale/necorporale, incl TVA</t>
  </si>
  <si>
    <t xml:space="preserve">TVA aferentă cheltuielilor cu materiile prime si cu materialele consumabile </t>
  </si>
  <si>
    <t>Fluxul de numerar net cumulat al intreprinderii</t>
  </si>
  <si>
    <t>Cheltuieli cu inlocuirea echipamentelor/dotarilor cu durata scurta de viata</t>
  </si>
  <si>
    <t>Tabel 2 - Proiectia Contului de profit si pierdere la nivelul intregii activitati a intreprinderii, pe perioada de implementare si operare a proiectului</t>
  </si>
  <si>
    <t>01 - Bilanțul</t>
  </si>
  <si>
    <t>Achizitii servicii, incl TVA</t>
  </si>
  <si>
    <t>14.2.</t>
  </si>
  <si>
    <t>14.3.</t>
  </si>
  <si>
    <t>14.4.</t>
  </si>
  <si>
    <t>14.5.</t>
  </si>
  <si>
    <t>15.1.</t>
  </si>
  <si>
    <t>15.2.</t>
  </si>
  <si>
    <t>15.3.</t>
  </si>
  <si>
    <t>15.4.</t>
  </si>
  <si>
    <t>PLATI DIN ACTIVITATEA DE INVESTITII</t>
  </si>
  <si>
    <t>Dividende (inclusiv impozitele aferente)</t>
  </si>
  <si>
    <t xml:space="preserve">Achizitii de active corporale, incl TVA </t>
  </si>
  <si>
    <t>Achizitii de active necorporale, incl TVA</t>
  </si>
  <si>
    <t>Denumirea categoriei și subcategoriei din MySMIS2021</t>
  </si>
  <si>
    <t>4.5 Dotări, din care</t>
  </si>
  <si>
    <t>4.4 Utilaje, echipamente tehnologice şi funcţionale care nu necesită montaj şi echipamente de transport</t>
  </si>
  <si>
    <t xml:space="preserve"> TOTAL </t>
  </si>
  <si>
    <t>1.2 Amenajarea terenului</t>
  </si>
  <si>
    <t>1.3 Amenajări pentru protecţia mediului şi aducerea terenului la starea iniţială</t>
  </si>
  <si>
    <t>2.1 Cheltuieli pentru asigurarea utilităţilor necesare obiectivului de investiţii</t>
  </si>
  <si>
    <t>4.1 Construcţii şi instalaţii, din care</t>
  </si>
  <si>
    <t>4.2 Montaj utilaje, echipamente tehnologice şi funcţionale</t>
  </si>
  <si>
    <t>4.3 Utilaje, echipamente tehnologice şi funcţionale care necesită montaj</t>
  </si>
  <si>
    <t>5.1.1 Lucrări de construcţii şi instalaţii aferente organizării de şantier</t>
  </si>
  <si>
    <t>5.1.2 Cheltuieli conexe organizării şantierului</t>
  </si>
  <si>
    <t>5.3 Cheltuieli diverse şi neprevăzute</t>
  </si>
  <si>
    <t> TOTAL</t>
  </si>
  <si>
    <t>3.1.1 Studii de teren</t>
  </si>
  <si>
    <t>3.1.2 Raport privind impactul asupra mediului</t>
  </si>
  <si>
    <t>3.1.3 Alte studii specifice</t>
  </si>
  <si>
    <t>3.2 Documentaţii-suport şi cheltuieli pentru obţinerea de avize, acorduri şi autorizații</t>
  </si>
  <si>
    <t>3.3 Expertiză tehnică</t>
  </si>
  <si>
    <t>3.7.1 Managementul de proiect pentru obiectivul de investiţii</t>
  </si>
  <si>
    <t>3.7.2 Audit financiar</t>
  </si>
  <si>
    <t>5.4 Cheltuieli cu activități obligatorii de publicitate</t>
  </si>
  <si>
    <t xml:space="preserve">TOTAL </t>
  </si>
  <si>
    <t>din care C+M</t>
  </si>
  <si>
    <t xml:space="preserve">Valoarea totala eligibilă </t>
  </si>
  <si>
    <t>Finanțarea nerambursabilă totală solicitată</t>
  </si>
  <si>
    <t>5- Proiecții financiare la nivelul întreprinderii</t>
  </si>
  <si>
    <t>AN 6</t>
  </si>
  <si>
    <t>AN 7</t>
  </si>
  <si>
    <t>AN 8</t>
  </si>
  <si>
    <t>AN 9</t>
  </si>
  <si>
    <t>AN 10</t>
  </si>
  <si>
    <t xml:space="preserve">Alte venituri financiare </t>
  </si>
  <si>
    <t>Alte cheltuieli externe ( inclusivcu energia si apa)</t>
  </si>
  <si>
    <t>Alte cheltuieli externe fără TVA</t>
  </si>
  <si>
    <t>TVA aferentă altor cheltuieli externe</t>
  </si>
  <si>
    <t xml:space="preserve">Alte cheltuieli financiare </t>
  </si>
  <si>
    <r>
      <t>Dotări aferente măsurilor direct legate de</t>
    </r>
    <r>
      <rPr>
        <sz val="9"/>
        <rFont val="Calibri"/>
        <family val="2"/>
        <scheme val="minor"/>
      </rPr>
      <t xml:space="preserve"> contribuția la obiectivele de mediu</t>
    </r>
    <r>
      <rPr>
        <sz val="9"/>
        <rFont val="Calibri"/>
        <family val="2"/>
        <charset val="238"/>
        <scheme val="minor"/>
      </rPr>
      <t xml:space="preserve"> asumate în conformitate cu </t>
    </r>
    <r>
      <rPr>
        <sz val="9"/>
        <rFont val="Calibri"/>
        <family val="2"/>
        <scheme val="minor"/>
      </rPr>
      <t xml:space="preserve">criteriul D1 </t>
    </r>
    <r>
      <rPr>
        <sz val="9"/>
        <rFont val="Calibri"/>
        <family val="2"/>
        <charset val="238"/>
        <scheme val="minor"/>
      </rPr>
      <t>de evaluare tehnică și financiară</t>
    </r>
  </si>
  <si>
    <r>
      <t xml:space="preserve">Construcţii şi instalaţii aferente măsurilor direct legate de </t>
    </r>
    <r>
      <rPr>
        <sz val="9"/>
        <rFont val="Calibri"/>
        <family val="2"/>
        <scheme val="minor"/>
      </rPr>
      <t>contribuția la obiectivele de mediu, asumate în conformitate cu criteriul D1</t>
    </r>
    <r>
      <rPr>
        <sz val="9"/>
        <rFont val="Calibri"/>
        <family val="2"/>
        <charset val="238"/>
        <scheme val="minor"/>
      </rPr>
      <t xml:space="preserve"> de evaluare tehnică și financiară</t>
    </r>
  </si>
  <si>
    <t>3.7.1  Managementul de proiect pentru obiectivul de investiţii (pregătirea documentației de proiect - cerere de finanțare și/sau planului de afaceri elaborate înainte de semnarea contractului de finanțare, managemtul proiectului)</t>
  </si>
  <si>
    <t xml:space="preserve">Raportul dintre cuantumul finantarii solicitate si cifra de afaceri inregistrata în anul fiscal anterior lansării apelului de proiecte - 2022  </t>
  </si>
  <si>
    <t>Rata rentabilității financiare,  în  anul fiscal anterior lansării apelului de proiecte - 2022  
(Rezultat net / Capitaluri proprii)</t>
  </si>
  <si>
    <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</si>
</sst>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0"/>
      <name val="Calibri"/>
      <family val="2"/>
      <charset val="238"/>
    </font>
    <font>
      <sz val="11"/>
      <color theme="1"/>
      <name val="Calibri"/>
      <family val="2"/>
      <scheme val="minor"/>
    </font>
    <font>
      <sz val="11"/>
      <color theme="1"/>
      <name val="Calibri"/>
      <family val="2"/>
      <scheme val="minor"/>
    </font>
    <font>
      <b/>
      <sz val="10"/>
      <name val="Arial"/>
      <family val="2"/>
    </font>
    <font>
      <sz val="11"/>
      <color theme="1"/>
      <name val="Calibri"/>
      <family val="2"/>
      <charset val="238"/>
      <scheme val="minor"/>
    </font>
    <font>
      <sz val="11"/>
      <color indexed="8"/>
      <name val="Calibri"/>
      <family val="2"/>
    </font>
    <font>
      <sz val="9"/>
      <color theme="1"/>
      <name val="Calibri"/>
      <family val="2"/>
      <charset val="238"/>
      <scheme val="minor"/>
    </font>
    <font>
      <sz val="10"/>
      <name val="Calibri"/>
      <family val="2"/>
      <charset val="238"/>
    </font>
    <font>
      <b/>
      <sz val="10"/>
      <color theme="1"/>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u/>
      <sz val="9"/>
      <color theme="1"/>
      <name val="Calibri"/>
      <family val="2"/>
      <charset val="238"/>
      <scheme val="minor"/>
    </font>
    <font>
      <sz val="9"/>
      <name val="Calibri"/>
      <family val="2"/>
      <scheme val="minor"/>
    </font>
    <font>
      <sz val="9"/>
      <name val="Calibri"/>
      <family val="2"/>
      <charset val="238"/>
    </font>
    <font>
      <b/>
      <sz val="9"/>
      <name val="Calibri"/>
      <family val="2"/>
      <scheme val="minor"/>
    </font>
    <font>
      <u/>
      <sz val="9"/>
      <color theme="1"/>
      <name val="Calibri"/>
      <family val="2"/>
      <charset val="238"/>
      <scheme val="minor"/>
    </font>
    <font>
      <b/>
      <sz val="9"/>
      <name val="Arial"/>
      <family val="2"/>
    </font>
    <font>
      <b/>
      <u/>
      <sz val="9"/>
      <name val="Calibri"/>
      <family val="2"/>
      <charset val="238"/>
      <scheme val="minor"/>
    </font>
    <font>
      <sz val="9"/>
      <name val="Arial"/>
      <family val="2"/>
    </font>
    <font>
      <u/>
      <sz val="9"/>
      <name val="Calibri"/>
      <family val="2"/>
      <charset val="238"/>
      <scheme val="minor"/>
    </font>
    <font>
      <b/>
      <sz val="9"/>
      <name val="Calibri"/>
      <family val="2"/>
      <charset val="238"/>
    </font>
    <font>
      <b/>
      <i/>
      <sz val="9"/>
      <name val="Calibri"/>
      <family val="2"/>
      <charset val="238"/>
    </font>
    <font>
      <b/>
      <sz val="9"/>
      <color rgb="FF00000A"/>
      <name val="Calibri"/>
      <family val="2"/>
      <charset val="238"/>
    </font>
    <font>
      <sz val="9"/>
      <color rgb="FF00000A"/>
      <name val="Calibri"/>
      <family val="2"/>
      <charset val="238"/>
    </font>
    <font>
      <sz val="8"/>
      <name val="Calibri"/>
      <family val="2"/>
      <charset val="238"/>
    </font>
    <font>
      <b/>
      <sz val="9"/>
      <name val="Calibri"/>
      <family val="2"/>
    </font>
    <font>
      <sz val="9"/>
      <name val="Calibri"/>
      <family val="2"/>
    </font>
    <font>
      <sz val="10"/>
      <name val="Arial"/>
      <family val="2"/>
      <charset val="1"/>
    </font>
    <font>
      <b/>
      <sz val="10"/>
      <name val="Calibri"/>
      <family val="2"/>
      <charset val="238"/>
    </font>
    <font>
      <sz val="9"/>
      <name val="Times New Roman"/>
      <family val="1"/>
    </font>
    <font>
      <sz val="10"/>
      <color rgb="FF00000A"/>
      <name val="Calibri"/>
      <family val="2"/>
    </font>
    <font>
      <sz val="11"/>
      <name val="Dialog"/>
      <charset val="1"/>
    </font>
    <font>
      <sz val="10"/>
      <name val="Trebuchet MS"/>
      <family val="2"/>
    </font>
    <font>
      <b/>
      <sz val="10"/>
      <name val="Trebuchet MS"/>
      <family val="2"/>
    </font>
    <font>
      <sz val="9"/>
      <color theme="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CCCCCC"/>
        <bgColor rgb="FFCCCCFF"/>
      </patternFill>
    </fill>
    <fill>
      <patternFill patternType="solid">
        <fgColor theme="0"/>
        <bgColor rgb="FFCCCCFF"/>
      </patternFill>
    </fill>
    <fill>
      <patternFill patternType="solid">
        <fgColor theme="4" tint="0.79998168889431442"/>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8">
    <xf numFmtId="0" fontId="0" fillId="0" borderId="0"/>
    <xf numFmtId="0" fontId="4" fillId="0" borderId="0"/>
    <xf numFmtId="0" fontId="2" fillId="0" borderId="0"/>
    <xf numFmtId="9" fontId="5" fillId="0" borderId="0" applyFont="0" applyFill="0" applyBorder="0" applyAlignment="0" applyProtection="0"/>
    <xf numFmtId="0" fontId="1" fillId="0" borderId="0"/>
    <xf numFmtId="9" fontId="7" fillId="0" borderId="0" applyFont="0" applyFill="0" applyBorder="0" applyAlignment="0" applyProtection="0"/>
    <xf numFmtId="0" fontId="28" fillId="0" borderId="0" applyBorder="0" applyProtection="0"/>
    <xf numFmtId="0" fontId="4" fillId="0" borderId="0"/>
  </cellStyleXfs>
  <cellXfs count="228">
    <xf numFmtId="0" fontId="0" fillId="0" borderId="0" xfId="0"/>
    <xf numFmtId="0" fontId="10" fillId="0" borderId="3" xfId="4" applyFont="1" applyBorder="1" applyAlignment="1">
      <alignment horizontal="right" vertical="top" wrapText="1"/>
    </xf>
    <xf numFmtId="0" fontId="10" fillId="0" borderId="3" xfId="0" applyFont="1" applyBorder="1" applyAlignment="1">
      <alignment horizontal="right" vertical="top" wrapText="1"/>
    </xf>
    <xf numFmtId="4" fontId="10" fillId="0" borderId="3" xfId="4" applyNumberFormat="1" applyFont="1" applyBorder="1" applyAlignment="1">
      <alignment horizontal="left" vertical="top" wrapText="1"/>
    </xf>
    <xf numFmtId="4" fontId="10" fillId="0" borderId="3" xfId="0" applyNumberFormat="1" applyFont="1" applyBorder="1" applyAlignment="1">
      <alignment vertical="top" wrapText="1"/>
    </xf>
    <xf numFmtId="4" fontId="10" fillId="0" borderId="3" xfId="0" applyNumberFormat="1" applyFont="1" applyBorder="1" applyAlignment="1">
      <alignment horizontal="left" vertical="top" wrapText="1"/>
    </xf>
    <xf numFmtId="0" fontId="10" fillId="0" borderId="0" xfId="0" applyFont="1" applyAlignment="1">
      <alignment horizontal="right" vertical="top"/>
    </xf>
    <xf numFmtId="4" fontId="11" fillId="0" borderId="3" xfId="0" applyNumberFormat="1" applyFont="1" applyBorder="1" applyAlignment="1">
      <alignment vertical="top" wrapText="1"/>
    </xf>
    <xf numFmtId="0" fontId="8" fillId="0" borderId="0" xfId="1" applyFont="1" applyAlignment="1">
      <alignment horizontal="left" vertical="top"/>
    </xf>
    <xf numFmtId="0" fontId="10" fillId="0" borderId="0" xfId="0" applyFont="1" applyAlignment="1">
      <alignment vertical="top"/>
    </xf>
    <xf numFmtId="4" fontId="11" fillId="0" borderId="3" xfId="0" applyNumberFormat="1" applyFont="1" applyBorder="1" applyAlignment="1">
      <alignment horizontal="left" vertical="top" wrapText="1"/>
    </xf>
    <xf numFmtId="0" fontId="10" fillId="0" borderId="3" xfId="0" applyFont="1" applyBorder="1" applyAlignment="1">
      <alignment vertical="top" wrapText="1"/>
    </xf>
    <xf numFmtId="0" fontId="11" fillId="0" borderId="3" xfId="4" applyFont="1" applyBorder="1" applyAlignment="1">
      <alignment horizontal="right" vertical="top" wrapText="1"/>
    </xf>
    <xf numFmtId="0" fontId="10" fillId="0" borderId="0" xfId="0" applyFont="1" applyAlignment="1">
      <alignment vertical="top" wrapText="1"/>
    </xf>
    <xf numFmtId="0" fontId="11" fillId="0" borderId="3" xfId="0" applyFont="1" applyBorder="1" applyAlignment="1">
      <alignment vertical="top" wrapText="1"/>
    </xf>
    <xf numFmtId="3" fontId="11" fillId="0" borderId="3" xfId="0" applyNumberFormat="1" applyFont="1" applyBorder="1" applyAlignment="1">
      <alignment vertical="top" wrapText="1"/>
    </xf>
    <xf numFmtId="0" fontId="11" fillId="0" borderId="0" xfId="0" applyFont="1" applyAlignment="1">
      <alignment vertical="top"/>
    </xf>
    <xf numFmtId="3" fontId="10" fillId="0" borderId="3" xfId="0" applyNumberFormat="1" applyFont="1" applyBorder="1" applyAlignment="1">
      <alignment vertical="top" wrapText="1"/>
    </xf>
    <xf numFmtId="0" fontId="6" fillId="0" borderId="0" xfId="0" applyFont="1" applyAlignment="1">
      <alignment vertical="top" wrapText="1"/>
    </xf>
    <xf numFmtId="3" fontId="10" fillId="0" borderId="0" xfId="0" applyNumberFormat="1" applyFont="1" applyAlignment="1">
      <alignment horizontal="right" vertical="top"/>
    </xf>
    <xf numFmtId="3" fontId="11" fillId="0" borderId="3" xfId="0" applyNumberFormat="1" applyFont="1" applyBorder="1" applyAlignment="1">
      <alignment horizontal="right" vertical="top"/>
    </xf>
    <xf numFmtId="3" fontId="10" fillId="0" borderId="3" xfId="0" applyNumberFormat="1" applyFont="1" applyBorder="1" applyAlignment="1">
      <alignment horizontal="right" vertical="top"/>
    </xf>
    <xf numFmtId="4" fontId="11" fillId="0" borderId="0" xfId="0" applyNumberFormat="1" applyFont="1" applyAlignment="1">
      <alignment vertical="top"/>
    </xf>
    <xf numFmtId="4" fontId="11" fillId="0" borderId="3" xfId="0" applyNumberFormat="1" applyFont="1" applyBorder="1" applyAlignment="1">
      <alignment vertical="top"/>
    </xf>
    <xf numFmtId="3" fontId="6" fillId="0" borderId="3" xfId="0" applyNumberFormat="1" applyFont="1" applyBorder="1" applyAlignment="1">
      <alignment vertical="top" wrapText="1"/>
    </xf>
    <xf numFmtId="3" fontId="11" fillId="3" borderId="3" xfId="0" applyNumberFormat="1" applyFont="1" applyFill="1" applyBorder="1" applyAlignment="1">
      <alignment horizontal="right" vertical="top"/>
    </xf>
    <xf numFmtId="3" fontId="10" fillId="3" borderId="3" xfId="0" applyNumberFormat="1" applyFont="1" applyFill="1" applyBorder="1" applyAlignment="1">
      <alignment horizontal="right" vertical="top"/>
    </xf>
    <xf numFmtId="4" fontId="10" fillId="3" borderId="3" xfId="0" applyNumberFormat="1" applyFont="1" applyFill="1" applyBorder="1" applyAlignment="1">
      <alignment vertical="top" wrapText="1"/>
    </xf>
    <xf numFmtId="4" fontId="6" fillId="0" borderId="0" xfId="0" applyNumberFormat="1" applyFont="1" applyAlignment="1">
      <alignment horizontal="right" vertical="top"/>
    </xf>
    <xf numFmtId="4" fontId="6" fillId="0" borderId="0" xfId="0" applyNumberFormat="1" applyFont="1" applyAlignment="1">
      <alignment vertical="top"/>
    </xf>
    <xf numFmtId="0" fontId="6" fillId="0" borderId="0" xfId="0" applyFont="1" applyAlignment="1">
      <alignment vertical="top"/>
    </xf>
    <xf numFmtId="4" fontId="10" fillId="0" borderId="0" xfId="0" applyNumberFormat="1" applyFont="1" applyAlignment="1">
      <alignment vertical="top"/>
    </xf>
    <xf numFmtId="0" fontId="11" fillId="0" borderId="3" xfId="0" applyFont="1" applyBorder="1" applyAlignment="1">
      <alignment vertical="top"/>
    </xf>
    <xf numFmtId="3" fontId="10" fillId="0" borderId="3" xfId="0" applyNumberFormat="1" applyFont="1" applyBorder="1" applyAlignment="1">
      <alignment vertical="top"/>
    </xf>
    <xf numFmtId="4" fontId="10" fillId="0" borderId="3" xfId="0" applyNumberFormat="1" applyFont="1" applyBorder="1" applyAlignment="1">
      <alignment horizontal="right" vertical="top"/>
    </xf>
    <xf numFmtId="4" fontId="11" fillId="0" borderId="3" xfId="0" applyNumberFormat="1" applyFont="1" applyBorder="1" applyAlignment="1">
      <alignment horizontal="right" vertical="top"/>
    </xf>
    <xf numFmtId="3" fontId="11" fillId="0" borderId="3" xfId="0" applyNumberFormat="1" applyFont="1" applyBorder="1" applyAlignment="1">
      <alignment vertical="top"/>
    </xf>
    <xf numFmtId="4" fontId="11" fillId="3" borderId="3" xfId="0" applyNumberFormat="1" applyFont="1" applyFill="1" applyBorder="1" applyAlignment="1">
      <alignment horizontal="right" vertical="top"/>
    </xf>
    <xf numFmtId="4" fontId="10" fillId="3" borderId="3" xfId="0" applyNumberFormat="1" applyFont="1" applyFill="1" applyBorder="1" applyAlignment="1">
      <alignment horizontal="right" vertical="top"/>
    </xf>
    <xf numFmtId="4" fontId="10" fillId="0" borderId="0" xfId="0" applyNumberFormat="1" applyFont="1" applyAlignment="1">
      <alignment horizontal="right" vertical="top"/>
    </xf>
    <xf numFmtId="0" fontId="17" fillId="0" borderId="0" xfId="0" applyFont="1" applyAlignment="1">
      <alignment vertical="top"/>
    </xf>
    <xf numFmtId="0" fontId="14" fillId="0" borderId="0" xfId="0" applyFont="1" applyAlignment="1">
      <alignment vertical="top"/>
    </xf>
    <xf numFmtId="4" fontId="10" fillId="0" borderId="3" xfId="0" applyNumberFormat="1" applyFont="1" applyBorder="1" applyAlignment="1">
      <alignment vertical="top"/>
    </xf>
    <xf numFmtId="4" fontId="10" fillId="3" borderId="3" xfId="0" applyNumberFormat="1" applyFont="1" applyFill="1" applyBorder="1" applyAlignment="1">
      <alignment vertical="top"/>
    </xf>
    <xf numFmtId="4" fontId="11" fillId="2" borderId="3" xfId="0" applyNumberFormat="1" applyFont="1" applyFill="1" applyBorder="1" applyAlignment="1" applyProtection="1">
      <alignment vertical="top"/>
      <protection locked="0"/>
    </xf>
    <xf numFmtId="4" fontId="17" fillId="0" borderId="0" xfId="0" applyNumberFormat="1" applyFont="1" applyAlignment="1">
      <alignment vertical="top"/>
    </xf>
    <xf numFmtId="4" fontId="14" fillId="0" borderId="0" xfId="0" applyNumberFormat="1" applyFont="1" applyAlignment="1">
      <alignment vertical="top"/>
    </xf>
    <xf numFmtId="0" fontId="19" fillId="0" borderId="0" xfId="0" applyFont="1" applyAlignment="1">
      <alignment vertical="top"/>
    </xf>
    <xf numFmtId="0" fontId="14" fillId="0" borderId="0" xfId="0" applyFont="1" applyAlignment="1">
      <alignment vertical="top" wrapText="1"/>
    </xf>
    <xf numFmtId="0" fontId="21" fillId="0" borderId="0" xfId="0" applyFont="1" applyAlignment="1">
      <alignment horizontal="left" vertical="top" wrapText="1"/>
    </xf>
    <xf numFmtId="0" fontId="21" fillId="0" borderId="13" xfId="0" applyFont="1" applyBorder="1" applyAlignment="1">
      <alignment vertical="top" wrapText="1"/>
    </xf>
    <xf numFmtId="0" fontId="21" fillId="0" borderId="6" xfId="0" applyFont="1" applyBorder="1" applyAlignment="1">
      <alignment horizontal="right" vertical="top" wrapText="1"/>
    </xf>
    <xf numFmtId="4" fontId="14" fillId="4" borderId="8" xfId="0" applyNumberFormat="1" applyFont="1" applyFill="1" applyBorder="1" applyAlignment="1" applyProtection="1">
      <alignment horizontal="right" vertical="top" wrapText="1"/>
      <protection locked="0"/>
    </xf>
    <xf numFmtId="4" fontId="21" fillId="3" borderId="8" xfId="0" applyNumberFormat="1" applyFont="1" applyFill="1" applyBorder="1" applyAlignment="1">
      <alignment horizontal="right" vertical="top" wrapText="1"/>
    </xf>
    <xf numFmtId="4" fontId="14" fillId="0" borderId="8" xfId="0" applyNumberFormat="1" applyFont="1" applyBorder="1" applyAlignment="1">
      <alignment horizontal="right" vertical="top"/>
    </xf>
    <xf numFmtId="4" fontId="21" fillId="0" borderId="8" xfId="0" applyNumberFormat="1" applyFont="1" applyBorder="1" applyAlignment="1">
      <alignment horizontal="right" vertical="top"/>
    </xf>
    <xf numFmtId="0" fontId="14" fillId="0" borderId="6" xfId="0" applyFont="1" applyBorder="1" applyAlignment="1">
      <alignment vertical="top" wrapText="1"/>
    </xf>
    <xf numFmtId="0" fontId="14" fillId="0" borderId="8" xfId="0" applyFont="1" applyBorder="1" applyAlignment="1">
      <alignment vertical="top" wrapText="1"/>
    </xf>
    <xf numFmtId="0" fontId="11"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21" fillId="0" borderId="0" xfId="0" applyFont="1" applyAlignment="1">
      <alignment horizontal="right" vertical="top" wrapText="1"/>
    </xf>
    <xf numFmtId="0" fontId="21" fillId="0" borderId="8" xfId="0" applyFont="1" applyBorder="1" applyAlignment="1">
      <alignment horizontal="right" vertical="top" wrapText="1"/>
    </xf>
    <xf numFmtId="4" fontId="14" fillId="4" borderId="0" xfId="0" applyNumberFormat="1" applyFont="1" applyFill="1" applyAlignment="1" applyProtection="1">
      <alignment horizontal="right" vertical="top" wrapText="1"/>
      <protection locked="0"/>
    </xf>
    <xf numFmtId="0" fontId="14" fillId="0" borderId="6" xfId="0" applyFont="1" applyBorder="1" applyAlignment="1">
      <alignment horizontal="right" vertical="top" wrapText="1"/>
    </xf>
    <xf numFmtId="0" fontId="11" fillId="0" borderId="0" xfId="0" applyFont="1" applyAlignment="1" applyProtection="1">
      <alignment horizontal="right" vertical="center"/>
      <protection locked="0"/>
    </xf>
    <xf numFmtId="0" fontId="11" fillId="0" borderId="8" xfId="0" applyFont="1" applyBorder="1" applyAlignment="1" applyProtection="1">
      <alignment horizontal="right" vertical="center"/>
      <protection locked="0"/>
    </xf>
    <xf numFmtId="0" fontId="14" fillId="0" borderId="1" xfId="0" applyFont="1" applyBorder="1" applyAlignment="1">
      <alignment vertical="top" wrapText="1"/>
    </xf>
    <xf numFmtId="0" fontId="14" fillId="0" borderId="9" xfId="0" applyFont="1" applyBorder="1" applyAlignment="1">
      <alignment vertical="top" wrapText="1"/>
    </xf>
    <xf numFmtId="4" fontId="10" fillId="3" borderId="0" xfId="0" applyNumberFormat="1" applyFont="1" applyFill="1" applyAlignment="1">
      <alignment vertical="top"/>
    </xf>
    <xf numFmtId="0" fontId="10" fillId="3" borderId="0" xfId="0" applyFont="1" applyFill="1" applyAlignment="1">
      <alignment vertical="top"/>
    </xf>
    <xf numFmtId="0" fontId="10" fillId="3" borderId="5" xfId="0" applyFont="1" applyFill="1" applyBorder="1" applyAlignment="1">
      <alignment vertical="top"/>
    </xf>
    <xf numFmtId="0" fontId="10" fillId="0" borderId="0" xfId="0" applyFont="1" applyAlignment="1">
      <alignment horizontal="center" vertical="top" wrapText="1"/>
    </xf>
    <xf numFmtId="0" fontId="15" fillId="0" borderId="3" xfId="0" applyFont="1" applyBorder="1" applyAlignment="1">
      <alignment vertical="top" wrapText="1"/>
    </xf>
    <xf numFmtId="4" fontId="15" fillId="3" borderId="3" xfId="0" applyNumberFormat="1" applyFont="1" applyFill="1" applyBorder="1" applyAlignment="1">
      <alignment vertical="top"/>
    </xf>
    <xf numFmtId="0" fontId="26" fillId="0" borderId="0" xfId="0" applyFont="1" applyAlignment="1">
      <alignment vertical="top"/>
    </xf>
    <xf numFmtId="0" fontId="26" fillId="0" borderId="0" xfId="0" applyFont="1" applyAlignment="1">
      <alignment horizontal="left" vertical="top" wrapText="1"/>
    </xf>
    <xf numFmtId="0" fontId="12" fillId="0" borderId="0" xfId="0" applyFont="1" applyAlignment="1">
      <alignment vertical="top" wrapText="1"/>
    </xf>
    <xf numFmtId="0" fontId="16" fillId="0" borderId="0" xfId="0" applyFont="1" applyAlignment="1">
      <alignment vertical="top" wrapText="1"/>
    </xf>
    <xf numFmtId="3" fontId="11" fillId="3" borderId="3" xfId="0" applyNumberFormat="1" applyFont="1" applyFill="1" applyBorder="1" applyAlignment="1">
      <alignment vertical="top" wrapText="1"/>
    </xf>
    <xf numFmtId="0" fontId="0" fillId="0" borderId="0" xfId="0" applyAlignment="1">
      <alignment vertical="top"/>
    </xf>
    <xf numFmtId="0" fontId="11" fillId="0" borderId="3" xfId="0" applyFont="1" applyBorder="1" applyAlignment="1">
      <alignment horizontal="right" vertical="top" wrapText="1"/>
    </xf>
    <xf numFmtId="9" fontId="14" fillId="0" borderId="0" xfId="0" applyNumberFormat="1" applyFont="1" applyAlignment="1">
      <alignment vertical="top"/>
    </xf>
    <xf numFmtId="0" fontId="18" fillId="0" borderId="0" xfId="0" applyFont="1" applyAlignment="1">
      <alignment vertical="top" wrapText="1"/>
    </xf>
    <xf numFmtId="0" fontId="20" fillId="0" borderId="0" xfId="0" applyFont="1" applyAlignment="1">
      <alignment vertical="top" wrapText="1"/>
    </xf>
    <xf numFmtId="4" fontId="14" fillId="3" borderId="8" xfId="0" applyNumberFormat="1" applyFont="1" applyFill="1" applyBorder="1" applyAlignment="1">
      <alignment horizontal="right" vertical="top" wrapText="1"/>
    </xf>
    <xf numFmtId="0" fontId="31" fillId="0" borderId="0" xfId="0" applyFont="1"/>
    <xf numFmtId="0" fontId="0" fillId="0" borderId="15" xfId="0" applyBorder="1" applyAlignment="1">
      <alignment wrapText="1"/>
    </xf>
    <xf numFmtId="0" fontId="3" fillId="5" borderId="15" xfId="0" applyFont="1" applyFill="1" applyBorder="1" applyAlignment="1">
      <alignment horizontal="center" wrapText="1"/>
    </xf>
    <xf numFmtId="0" fontId="3" fillId="5" borderId="15" xfId="0" applyFont="1" applyFill="1" applyBorder="1" applyAlignment="1">
      <alignment horizontal="center"/>
    </xf>
    <xf numFmtId="0" fontId="32" fillId="0" borderId="15" xfId="0" applyFont="1" applyBorder="1" applyAlignment="1">
      <alignment horizontal="right"/>
    </xf>
    <xf numFmtId="0" fontId="0" fillId="3" borderId="0" xfId="0" applyFill="1"/>
    <xf numFmtId="0" fontId="3" fillId="6" borderId="15" xfId="0" applyFont="1" applyFill="1" applyBorder="1" applyAlignment="1">
      <alignment horizontal="center" wrapText="1"/>
    </xf>
    <xf numFmtId="0" fontId="3" fillId="6" borderId="15" xfId="0" applyFont="1" applyFill="1" applyBorder="1" applyAlignment="1">
      <alignment horizontal="center"/>
    </xf>
    <xf numFmtId="0" fontId="0" fillId="0" borderId="0" xfId="0" applyAlignment="1">
      <alignment wrapText="1"/>
    </xf>
    <xf numFmtId="0" fontId="33" fillId="0" borderId="0" xfId="0" applyFont="1" applyAlignment="1">
      <alignment vertical="top"/>
    </xf>
    <xf numFmtId="3" fontId="11" fillId="0" borderId="3" xfId="4" applyNumberFormat="1" applyFont="1" applyBorder="1" applyAlignment="1">
      <alignment horizontal="center" vertical="center" wrapText="1"/>
    </xf>
    <xf numFmtId="0" fontId="10" fillId="0" borderId="3" xfId="0" quotePrefix="1" applyFont="1" applyBorder="1" applyAlignment="1">
      <alignment horizontal="right" vertical="top" wrapText="1"/>
    </xf>
    <xf numFmtId="3" fontId="10" fillId="0" borderId="3" xfId="0" applyNumberFormat="1" applyFont="1" applyBorder="1" applyAlignment="1">
      <alignment horizontal="right" vertical="top" wrapText="1"/>
    </xf>
    <xf numFmtId="3" fontId="11" fillId="0" borderId="3" xfId="0" applyNumberFormat="1" applyFont="1" applyBorder="1" applyAlignment="1">
      <alignment horizontal="right" vertical="top" wrapText="1"/>
    </xf>
    <xf numFmtId="3" fontId="33" fillId="0" borderId="0" xfId="0" applyNumberFormat="1" applyFont="1" applyAlignment="1">
      <alignment vertical="top"/>
    </xf>
    <xf numFmtId="0" fontId="34" fillId="0" borderId="0" xfId="0" applyFont="1" applyAlignment="1">
      <alignment vertical="top"/>
    </xf>
    <xf numFmtId="0" fontId="10" fillId="3" borderId="3" xfId="0" applyFont="1" applyFill="1" applyBorder="1" applyAlignment="1">
      <alignment horizontal="right" vertical="top" wrapText="1"/>
    </xf>
    <xf numFmtId="4" fontId="11" fillId="3" borderId="3" xfId="0" applyNumberFormat="1" applyFont="1" applyFill="1" applyBorder="1" applyAlignment="1">
      <alignment vertical="top" wrapText="1"/>
    </xf>
    <xf numFmtId="4" fontId="11" fillId="0" borderId="3" xfId="4" applyNumberFormat="1" applyFont="1" applyBorder="1" applyAlignment="1">
      <alignment horizontal="left" vertical="top" wrapText="1"/>
    </xf>
    <xf numFmtId="3" fontId="10" fillId="0" borderId="3" xfId="4" applyNumberFormat="1" applyFont="1" applyBorder="1" applyAlignment="1">
      <alignment vertical="top" wrapText="1"/>
    </xf>
    <xf numFmtId="3" fontId="10" fillId="0" borderId="3" xfId="4" applyNumberFormat="1" applyFont="1" applyBorder="1" applyAlignment="1">
      <alignment horizontal="right" vertical="top"/>
    </xf>
    <xf numFmtId="3" fontId="11" fillId="0" borderId="3" xfId="4" applyNumberFormat="1" applyFont="1" applyBorder="1" applyAlignment="1">
      <alignment horizontal="right" vertical="top" wrapText="1"/>
    </xf>
    <xf numFmtId="3" fontId="11" fillId="0" borderId="3" xfId="4" applyNumberFormat="1" applyFont="1" applyBorder="1" applyAlignment="1">
      <alignment horizontal="right" vertical="top"/>
    </xf>
    <xf numFmtId="3" fontId="10" fillId="0" borderId="3" xfId="4" applyNumberFormat="1" applyFont="1" applyBorder="1" applyAlignment="1">
      <alignment horizontal="right" vertical="top" wrapText="1"/>
    </xf>
    <xf numFmtId="3" fontId="10" fillId="3" borderId="3" xfId="4" applyNumberFormat="1" applyFont="1" applyFill="1" applyBorder="1" applyAlignment="1">
      <alignment horizontal="right" vertical="top" wrapText="1"/>
    </xf>
    <xf numFmtId="3" fontId="11" fillId="0" borderId="3" xfId="4" applyNumberFormat="1" applyFont="1" applyBorder="1" applyAlignment="1">
      <alignment horizontal="left" vertical="top" wrapText="1"/>
    </xf>
    <xf numFmtId="3" fontId="11" fillId="3" borderId="3" xfId="4" applyNumberFormat="1" applyFont="1" applyFill="1" applyBorder="1" applyAlignment="1">
      <alignment horizontal="right" vertical="top" wrapText="1"/>
    </xf>
    <xf numFmtId="3" fontId="11" fillId="0" borderId="4" xfId="4" applyNumberFormat="1" applyFont="1" applyBorder="1" applyAlignment="1">
      <alignment vertical="top" wrapText="1"/>
    </xf>
    <xf numFmtId="0" fontId="11" fillId="7" borderId="3" xfId="0" applyFont="1" applyFill="1" applyBorder="1" applyAlignment="1">
      <alignment horizontal="center" vertical="top"/>
    </xf>
    <xf numFmtId="0" fontId="11" fillId="7" borderId="3" xfId="0" applyFont="1" applyFill="1" applyBorder="1" applyAlignment="1" applyProtection="1">
      <alignment horizontal="center" vertical="top"/>
      <protection locked="0"/>
    </xf>
    <xf numFmtId="4" fontId="10" fillId="7" borderId="3" xfId="0" applyNumberFormat="1" applyFont="1" applyFill="1" applyBorder="1" applyAlignment="1" applyProtection="1">
      <alignment horizontal="right" vertical="top"/>
      <protection locked="0"/>
    </xf>
    <xf numFmtId="4" fontId="11" fillId="7" borderId="3" xfId="0" applyNumberFormat="1" applyFont="1" applyFill="1" applyBorder="1" applyAlignment="1" applyProtection="1">
      <alignment horizontal="right" vertical="top"/>
      <protection locked="0"/>
    </xf>
    <xf numFmtId="4" fontId="10" fillId="7" borderId="3" xfId="0" applyNumberFormat="1" applyFont="1" applyFill="1" applyBorder="1" applyAlignment="1" applyProtection="1">
      <alignment vertical="top"/>
      <protection locked="0"/>
    </xf>
    <xf numFmtId="0" fontId="21" fillId="7" borderId="4" xfId="0" applyFont="1" applyFill="1" applyBorder="1" applyAlignment="1">
      <alignment vertical="top" wrapText="1"/>
    </xf>
    <xf numFmtId="0" fontId="6" fillId="0" borderId="0" xfId="7" applyFont="1" applyAlignment="1">
      <alignment vertical="top"/>
    </xf>
    <xf numFmtId="3" fontId="10" fillId="7" borderId="3" xfId="0" applyNumberFormat="1" applyFont="1" applyFill="1" applyBorder="1" applyAlignment="1" applyProtection="1">
      <alignment horizontal="right" vertical="top"/>
      <protection locked="0"/>
    </xf>
    <xf numFmtId="3" fontId="10" fillId="7" borderId="3" xfId="4" applyNumberFormat="1" applyFont="1" applyFill="1" applyBorder="1" applyAlignment="1" applyProtection="1">
      <alignment horizontal="right" vertical="top"/>
      <protection locked="0"/>
    </xf>
    <xf numFmtId="3" fontId="10" fillId="7" borderId="3" xfId="4" applyNumberFormat="1" applyFont="1" applyFill="1" applyBorder="1" applyAlignment="1" applyProtection="1">
      <alignment horizontal="right" vertical="top" wrapText="1"/>
      <protection locked="0"/>
    </xf>
    <xf numFmtId="0" fontId="9" fillId="0" borderId="0" xfId="7" applyFont="1" applyAlignment="1">
      <alignment vertical="top"/>
    </xf>
    <xf numFmtId="0" fontId="11" fillId="0" borderId="0" xfId="7" applyFont="1" applyAlignment="1">
      <alignment horizontal="left" vertical="top" wrapText="1"/>
    </xf>
    <xf numFmtId="0" fontId="9" fillId="0" borderId="0" xfId="7" applyFont="1" applyAlignment="1">
      <alignment horizontal="right" vertical="top"/>
    </xf>
    <xf numFmtId="4" fontId="11" fillId="0" borderId="3" xfId="7" applyNumberFormat="1" applyFont="1" applyBorder="1" applyAlignment="1">
      <alignment horizontal="center" vertical="center"/>
    </xf>
    <xf numFmtId="0" fontId="10" fillId="0" borderId="7" xfId="7" applyFont="1" applyBorder="1" applyAlignment="1">
      <alignment vertical="top" wrapText="1"/>
    </xf>
    <xf numFmtId="0" fontId="10" fillId="0" borderId="3" xfId="7" applyFont="1" applyBorder="1" applyAlignment="1">
      <alignment vertical="top" wrapText="1"/>
    </xf>
    <xf numFmtId="4" fontId="10" fillId="0" borderId="7" xfId="7" applyNumberFormat="1" applyFont="1" applyBorder="1" applyAlignment="1">
      <alignment horizontal="right" vertical="top"/>
    </xf>
    <xf numFmtId="0" fontId="11" fillId="0" borderId="10" xfId="7" applyFont="1" applyBorder="1" applyAlignment="1">
      <alignment horizontal="right" vertical="top" wrapText="1"/>
    </xf>
    <xf numFmtId="4" fontId="11" fillId="0" borderId="10" xfId="7" applyNumberFormat="1" applyFont="1" applyBorder="1" applyAlignment="1">
      <alignment horizontal="right" vertical="top"/>
    </xf>
    <xf numFmtId="0" fontId="10" fillId="0" borderId="7" xfId="0" applyFont="1" applyBorder="1" applyAlignment="1">
      <alignment vertical="top" wrapText="1"/>
    </xf>
    <xf numFmtId="0" fontId="11" fillId="0" borderId="3" xfId="7" applyFont="1" applyBorder="1" applyAlignment="1">
      <alignment horizontal="right" vertical="top" wrapText="1"/>
    </xf>
    <xf numFmtId="4" fontId="11" fillId="0" borderId="3" xfId="7" applyNumberFormat="1" applyFont="1" applyBorder="1" applyAlignment="1">
      <alignment horizontal="right" vertical="top"/>
    </xf>
    <xf numFmtId="0" fontId="10" fillId="0" borderId="10" xfId="7" applyFont="1" applyBorder="1" applyAlignment="1">
      <alignment vertical="top" wrapText="1"/>
    </xf>
    <xf numFmtId="14" fontId="10" fillId="0" borderId="10" xfId="7" applyNumberFormat="1" applyFont="1" applyBorder="1" applyAlignment="1">
      <alignment vertical="top" wrapText="1"/>
    </xf>
    <xf numFmtId="4" fontId="11" fillId="3" borderId="3" xfId="7" applyNumberFormat="1" applyFont="1" applyFill="1" applyBorder="1" applyAlignment="1">
      <alignment horizontal="right" vertical="top"/>
    </xf>
    <xf numFmtId="0" fontId="10" fillId="0" borderId="7" xfId="7" applyFont="1" applyBorder="1" applyAlignment="1">
      <alignment horizontal="right" vertical="top" wrapText="1"/>
    </xf>
    <xf numFmtId="4" fontId="11" fillId="0" borderId="7" xfId="7" quotePrefix="1" applyNumberFormat="1" applyFont="1" applyBorder="1" applyAlignment="1">
      <alignment horizontal="right" vertical="top"/>
    </xf>
    <xf numFmtId="0" fontId="10" fillId="0" borderId="0" xfId="7" applyFont="1" applyAlignment="1">
      <alignment vertical="top" wrapText="1"/>
    </xf>
    <xf numFmtId="4" fontId="6" fillId="0" borderId="0" xfId="7" applyNumberFormat="1" applyFont="1" applyAlignment="1">
      <alignment horizontal="right" vertical="top"/>
    </xf>
    <xf numFmtId="0" fontId="35" fillId="0" borderId="0" xfId="7" applyFont="1" applyAlignment="1">
      <alignment vertical="top"/>
    </xf>
    <xf numFmtId="0" fontId="11" fillId="0" borderId="3" xfId="7" applyFont="1" applyBorder="1" applyAlignment="1">
      <alignment horizontal="center" vertical="top" wrapText="1"/>
    </xf>
    <xf numFmtId="0" fontId="9" fillId="0" borderId="3" xfId="7" applyFont="1" applyBorder="1" applyAlignment="1" applyProtection="1">
      <alignment horizontal="right" vertical="top" wrapText="1"/>
      <protection locked="0"/>
    </xf>
    <xf numFmtId="0" fontId="11" fillId="0" borderId="3" xfId="7" applyFont="1" applyBorder="1" applyAlignment="1">
      <alignment vertical="top" wrapText="1"/>
    </xf>
    <xf numFmtId="4" fontId="9" fillId="0" borderId="3" xfId="7" applyNumberFormat="1" applyFont="1" applyBorder="1" applyAlignment="1">
      <alignment horizontal="right" vertical="top"/>
    </xf>
    <xf numFmtId="4" fontId="6" fillId="0" borderId="3" xfId="7" applyNumberFormat="1" applyFont="1" applyBorder="1" applyAlignment="1">
      <alignment horizontal="right" vertical="top"/>
    </xf>
    <xf numFmtId="4" fontId="35" fillId="0" borderId="0" xfId="7" applyNumberFormat="1" applyFont="1" applyAlignment="1">
      <alignment horizontal="right" vertical="top"/>
    </xf>
    <xf numFmtId="0" fontId="30" fillId="0" borderId="0" xfId="7" applyFont="1" applyAlignment="1">
      <alignment vertical="top" wrapText="1"/>
    </xf>
    <xf numFmtId="4" fontId="6" fillId="7" borderId="3" xfId="7" applyNumberFormat="1" applyFont="1" applyFill="1" applyBorder="1" applyAlignment="1" applyProtection="1">
      <alignment horizontal="right" vertical="top"/>
      <protection locked="0"/>
    </xf>
    <xf numFmtId="4" fontId="10" fillId="7" borderId="7" xfId="7" applyNumberFormat="1" applyFont="1" applyFill="1" applyBorder="1" applyAlignment="1" applyProtection="1">
      <alignment horizontal="right" vertical="top"/>
      <protection locked="0"/>
    </xf>
    <xf numFmtId="0" fontId="15" fillId="3" borderId="0" xfId="0" applyFont="1" applyFill="1"/>
    <xf numFmtId="0" fontId="13" fillId="3" borderId="0" xfId="0" applyFont="1" applyFill="1"/>
    <xf numFmtId="0" fontId="13" fillId="3" borderId="0" xfId="0" applyFont="1" applyFill="1" applyAlignment="1">
      <alignment vertical="center" wrapText="1"/>
    </xf>
    <xf numFmtId="0" fontId="15" fillId="3" borderId="0" xfId="0" applyFont="1" applyFill="1" applyAlignment="1">
      <alignment horizontal="center" vertical="center" wrapText="1"/>
    </xf>
    <xf numFmtId="10" fontId="15" fillId="3" borderId="0" xfId="5" applyNumberFormat="1" applyFont="1" applyFill="1" applyBorder="1" applyAlignment="1" applyProtection="1">
      <alignment horizontal="center" vertical="center"/>
    </xf>
    <xf numFmtId="0" fontId="13" fillId="3" borderId="0" xfId="0" applyFont="1" applyFill="1" applyAlignment="1">
      <alignment horizontal="center" vertical="center" wrapText="1"/>
    </xf>
    <xf numFmtId="4" fontId="13" fillId="3" borderId="0" xfId="0" applyNumberFormat="1" applyFont="1" applyFill="1"/>
    <xf numFmtId="9" fontId="13" fillId="3" borderId="0" xfId="0" applyNumberFormat="1" applyFont="1" applyFill="1"/>
    <xf numFmtId="0" fontId="15" fillId="7" borderId="3" xfId="0" applyFont="1" applyFill="1" applyBorder="1"/>
    <xf numFmtId="0" fontId="13" fillId="7" borderId="3" xfId="0" applyFont="1" applyFill="1" applyBorder="1"/>
    <xf numFmtId="0" fontId="13" fillId="7" borderId="3" xfId="0" applyFont="1" applyFill="1" applyBorder="1" applyAlignment="1">
      <alignment vertical="center" wrapText="1"/>
    </xf>
    <xf numFmtId="0" fontId="15" fillId="7" borderId="3" xfId="0" applyFont="1" applyFill="1" applyBorder="1" applyAlignment="1">
      <alignment horizontal="center" vertical="center" wrapText="1"/>
    </xf>
    <xf numFmtId="0" fontId="13" fillId="7" borderId="3" xfId="0" applyFont="1" applyFill="1" applyBorder="1" applyAlignment="1">
      <alignment horizontal="left" vertical="center" wrapText="1"/>
    </xf>
    <xf numFmtId="10" fontId="15" fillId="7" borderId="3" xfId="5" applyNumberFormat="1" applyFont="1" applyFill="1" applyBorder="1" applyAlignment="1" applyProtection="1">
      <alignment horizontal="center" vertical="center"/>
    </xf>
    <xf numFmtId="0" fontId="10" fillId="3" borderId="13" xfId="0" applyFont="1" applyFill="1" applyBorder="1" applyAlignment="1">
      <alignment horizontal="center" vertical="top" wrapText="1"/>
    </xf>
    <xf numFmtId="0" fontId="10" fillId="3" borderId="14" xfId="0" applyFont="1" applyFill="1" applyBorder="1" applyAlignment="1">
      <alignment horizontal="center" vertical="top" wrapText="1"/>
    </xf>
    <xf numFmtId="0" fontId="6" fillId="0" borderId="0" xfId="0" applyFont="1" applyAlignment="1">
      <alignment horizontal="left" vertical="top" wrapText="1"/>
    </xf>
    <xf numFmtId="0" fontId="10" fillId="0" borderId="6" xfId="0" applyFont="1" applyBorder="1" applyAlignment="1">
      <alignment horizontal="left" vertical="top" wrapText="1"/>
    </xf>
    <xf numFmtId="0" fontId="10" fillId="0" borderId="0" xfId="0" applyFont="1" applyAlignment="1">
      <alignment horizontal="left" vertical="top" wrapText="1"/>
    </xf>
    <xf numFmtId="4" fontId="21" fillId="0" borderId="0" xfId="0" applyNumberFormat="1" applyFont="1" applyAlignment="1">
      <alignment horizontal="left" vertical="top"/>
    </xf>
    <xf numFmtId="4" fontId="14" fillId="0" borderId="0" xfId="0" applyNumberFormat="1" applyFont="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21" fillId="7" borderId="2" xfId="0" applyFont="1" applyFill="1" applyBorder="1" applyAlignment="1">
      <alignment horizontal="left" vertical="top" wrapText="1"/>
    </xf>
    <xf numFmtId="0" fontId="21" fillId="7" borderId="5" xfId="0" applyFont="1" applyFill="1" applyBorder="1" applyAlignment="1">
      <alignment horizontal="left" vertical="top" wrapText="1"/>
    </xf>
    <xf numFmtId="0" fontId="14" fillId="0" borderId="0" xfId="0" applyFont="1" applyAlignment="1">
      <alignment horizontal="left" vertical="top" wrapText="1"/>
    </xf>
    <xf numFmtId="0" fontId="14" fillId="7" borderId="11" xfId="0" applyFont="1" applyFill="1" applyBorder="1" applyAlignment="1">
      <alignment horizontal="left" vertical="top" wrapText="1"/>
    </xf>
    <xf numFmtId="0" fontId="14" fillId="7" borderId="12" xfId="0" applyFont="1" applyFill="1" applyBorder="1" applyAlignment="1">
      <alignment horizontal="left" vertical="top" wrapText="1"/>
    </xf>
    <xf numFmtId="0" fontId="21" fillId="2" borderId="0" xfId="0" applyFont="1" applyFill="1" applyAlignment="1">
      <alignment horizontal="left" vertical="top" wrapText="1"/>
    </xf>
    <xf numFmtId="0" fontId="21" fillId="2" borderId="8" xfId="0" applyFont="1" applyFill="1" applyBorder="1" applyAlignment="1">
      <alignment horizontal="left" vertical="top" wrapText="1"/>
    </xf>
    <xf numFmtId="0" fontId="21" fillId="0" borderId="11" xfId="0" applyFont="1" applyBorder="1" applyAlignment="1">
      <alignment horizontal="left" vertical="top" wrapText="1"/>
    </xf>
    <xf numFmtId="0" fontId="21" fillId="0" borderId="0" xfId="0" applyFont="1" applyAlignment="1">
      <alignment horizontal="left" vertical="top" wrapText="1"/>
    </xf>
    <xf numFmtId="4" fontId="23" fillId="0" borderId="0" xfId="0" applyNumberFormat="1" applyFont="1" applyAlignment="1">
      <alignment horizontal="left" vertical="top" wrapText="1"/>
    </xf>
    <xf numFmtId="4" fontId="24" fillId="0" borderId="0" xfId="0" applyNumberFormat="1" applyFont="1" applyAlignment="1">
      <alignment horizontal="left" vertical="top" wrapText="1"/>
    </xf>
    <xf numFmtId="0" fontId="15" fillId="3" borderId="16"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18" xfId="0" applyFont="1" applyFill="1" applyBorder="1" applyAlignment="1">
      <alignment horizontal="center" vertical="center" wrapText="1"/>
    </xf>
    <xf numFmtId="4" fontId="21" fillId="0" borderId="0" xfId="0" applyNumberFormat="1" applyFont="1" applyAlignment="1">
      <alignment horizontal="left" vertical="top" wrapText="1"/>
    </xf>
    <xf numFmtId="4" fontId="21" fillId="0" borderId="8" xfId="0" applyNumberFormat="1" applyFont="1" applyBorder="1" applyAlignment="1">
      <alignment horizontal="left" vertical="top" wrapText="1"/>
    </xf>
    <xf numFmtId="0" fontId="26" fillId="0" borderId="0" xfId="0" applyFont="1" applyAlignment="1">
      <alignment horizontal="left" vertical="top" wrapText="1"/>
    </xf>
    <xf numFmtId="0" fontId="11" fillId="0" borderId="0" xfId="0" applyFont="1" applyAlignment="1">
      <alignment horizontal="center" vertical="top" wrapText="1"/>
    </xf>
    <xf numFmtId="0" fontId="21" fillId="0" borderId="2" xfId="0" applyFont="1" applyBorder="1" applyAlignment="1">
      <alignment horizontal="left" vertical="top" wrapText="1"/>
    </xf>
    <xf numFmtId="0" fontId="21" fillId="0" borderId="5" xfId="0" applyFont="1" applyBorder="1" applyAlignment="1">
      <alignment horizontal="left" vertical="top" wrapText="1"/>
    </xf>
    <xf numFmtId="0" fontId="14" fillId="0" borderId="8" xfId="0" applyFont="1" applyBorder="1" applyAlignment="1">
      <alignment horizontal="left" vertical="top" wrapText="1"/>
    </xf>
    <xf numFmtId="0" fontId="11" fillId="0" borderId="3" xfId="7" applyFont="1" applyBorder="1" applyAlignment="1">
      <alignment horizontal="left" vertical="top"/>
    </xf>
    <xf numFmtId="0" fontId="11" fillId="0" borderId="4" xfId="7" applyFont="1" applyBorder="1" applyAlignment="1">
      <alignment horizontal="left" vertical="top"/>
    </xf>
    <xf numFmtId="0" fontId="11" fillId="0" borderId="2" xfId="7" applyFont="1" applyBorder="1" applyAlignment="1">
      <alignment horizontal="left" vertical="top"/>
    </xf>
    <xf numFmtId="0" fontId="9" fillId="0" borderId="0" xfId="7" applyFont="1" applyAlignment="1">
      <alignment horizontal="center" vertical="top"/>
    </xf>
    <xf numFmtId="9" fontId="8" fillId="0" borderId="6" xfId="5" applyFont="1" applyBorder="1" applyAlignment="1" applyProtection="1">
      <alignment horizontal="left" vertical="top"/>
    </xf>
    <xf numFmtId="9" fontId="8" fillId="0" borderId="0" xfId="5" applyFont="1" applyBorder="1" applyAlignment="1" applyProtection="1">
      <alignment horizontal="left" vertical="top"/>
    </xf>
    <xf numFmtId="4" fontId="11" fillId="0" borderId="10" xfId="7" applyNumberFormat="1" applyFont="1" applyBorder="1" applyAlignment="1">
      <alignment horizontal="center" vertical="center"/>
    </xf>
    <xf numFmtId="4" fontId="11" fillId="0" borderId="7" xfId="7" applyNumberFormat="1" applyFont="1" applyBorder="1" applyAlignment="1">
      <alignment horizontal="center" vertical="center"/>
    </xf>
    <xf numFmtId="0" fontId="11" fillId="0" borderId="10" xfId="7" applyFont="1" applyBorder="1" applyAlignment="1">
      <alignment horizontal="center" vertical="center" wrapText="1"/>
    </xf>
    <xf numFmtId="0" fontId="11" fillId="0" borderId="7" xfId="7" applyFont="1" applyBorder="1" applyAlignment="1">
      <alignment horizontal="center" vertical="center" wrapText="1"/>
    </xf>
    <xf numFmtId="4" fontId="11" fillId="0" borderId="3" xfId="7" applyNumberFormat="1" applyFont="1" applyBorder="1" applyAlignment="1">
      <alignment horizontal="center" vertical="center"/>
    </xf>
    <xf numFmtId="0" fontId="8" fillId="0" borderId="0" xfId="1" applyFont="1" applyAlignment="1">
      <alignment horizontal="left" vertical="top"/>
    </xf>
    <xf numFmtId="0" fontId="11" fillId="0" borderId="3" xfId="4" applyFont="1" applyBorder="1" applyAlignment="1">
      <alignment horizontal="center" vertical="center" wrapText="1"/>
    </xf>
    <xf numFmtId="0" fontId="9" fillId="0" borderId="3" xfId="4" applyFont="1" applyBorder="1" applyAlignment="1">
      <alignment horizontal="center" vertical="center" wrapText="1"/>
    </xf>
    <xf numFmtId="0" fontId="11" fillId="0" borderId="10" xfId="4" applyFont="1" applyBorder="1" applyAlignment="1">
      <alignment horizontal="center" vertical="center" wrapText="1"/>
    </xf>
    <xf numFmtId="0" fontId="9" fillId="0" borderId="7" xfId="4" applyFont="1" applyBorder="1" applyAlignment="1">
      <alignment horizontal="center" vertical="center" wrapText="1"/>
    </xf>
    <xf numFmtId="4" fontId="11" fillId="0" borderId="3" xfId="0" applyNumberFormat="1" applyFont="1" applyBorder="1" applyAlignment="1">
      <alignment horizontal="right" vertical="top" wrapText="1"/>
    </xf>
    <xf numFmtId="4" fontId="11" fillId="0" borderId="4" xfId="0" applyNumberFormat="1" applyFont="1" applyBorder="1" applyAlignment="1">
      <alignment horizontal="left" vertical="top"/>
    </xf>
    <xf numFmtId="4" fontId="11" fillId="0" borderId="5" xfId="0" applyNumberFormat="1" applyFont="1" applyBorder="1" applyAlignment="1">
      <alignment horizontal="left" vertical="top"/>
    </xf>
    <xf numFmtId="4" fontId="11" fillId="0" borderId="3" xfId="0" applyNumberFormat="1" applyFont="1" applyBorder="1" applyAlignment="1">
      <alignment horizontal="left" vertical="top" wrapText="1"/>
    </xf>
    <xf numFmtId="4" fontId="11" fillId="0" borderId="4" xfId="0" applyNumberFormat="1" applyFont="1" applyBorder="1" applyAlignment="1">
      <alignment horizontal="left" vertical="top" wrapText="1"/>
    </xf>
    <xf numFmtId="4" fontId="11" fillId="0" borderId="5" xfId="0" applyNumberFormat="1" applyFont="1" applyBorder="1" applyAlignment="1">
      <alignment horizontal="left" vertical="top" wrapText="1"/>
    </xf>
    <xf numFmtId="3" fontId="11" fillId="0" borderId="3" xfId="4" applyNumberFormat="1" applyFont="1" applyBorder="1" applyAlignment="1">
      <alignment horizontal="right" vertical="top" wrapText="1"/>
    </xf>
    <xf numFmtId="3" fontId="11" fillId="0" borderId="4" xfId="4" applyNumberFormat="1" applyFont="1" applyBorder="1" applyAlignment="1">
      <alignment horizontal="center" vertical="center"/>
    </xf>
    <xf numFmtId="3" fontId="11" fillId="0" borderId="2" xfId="4" applyNumberFormat="1" applyFont="1" applyBorder="1" applyAlignment="1">
      <alignment horizontal="center" vertical="center"/>
    </xf>
    <xf numFmtId="0" fontId="11" fillId="0" borderId="3" xfId="4" applyFont="1" applyBorder="1" applyAlignment="1">
      <alignment vertical="top" wrapText="1"/>
    </xf>
    <xf numFmtId="0" fontId="11" fillId="0" borderId="0" xfId="0" applyFont="1" applyAlignment="1">
      <alignment horizontal="center" vertical="center" wrapText="1"/>
    </xf>
    <xf numFmtId="0" fontId="11" fillId="0" borderId="4" xfId="0" applyFont="1" applyBorder="1" applyAlignment="1">
      <alignment horizontal="left" vertical="top" wrapText="1"/>
    </xf>
    <xf numFmtId="0" fontId="10" fillId="0" borderId="2" xfId="0" applyFont="1" applyBorder="1" applyAlignment="1">
      <alignment horizontal="left" vertical="top"/>
    </xf>
    <xf numFmtId="4" fontId="10" fillId="0" borderId="2" xfId="0" applyNumberFormat="1" applyFont="1" applyBorder="1" applyAlignment="1">
      <alignment horizontal="left" vertical="top"/>
    </xf>
    <xf numFmtId="4" fontId="11" fillId="0" borderId="2" xfId="0" applyNumberFormat="1" applyFont="1" applyBorder="1" applyAlignment="1">
      <alignment horizontal="left" vertical="top" wrapText="1"/>
    </xf>
    <xf numFmtId="3" fontId="11" fillId="0" borderId="3" xfId="4" applyNumberFormat="1" applyFont="1" applyBorder="1" applyAlignment="1">
      <alignment vertical="top" wrapText="1"/>
    </xf>
  </cellXfs>
  <cellStyles count="8">
    <cellStyle name="Normal" xfId="0" builtinId="0" customBuiltin="1"/>
    <cellStyle name="Normal 2" xfId="1"/>
    <cellStyle name="Normal 2 4" xfId="7"/>
    <cellStyle name="Normal 3" xfId="2"/>
    <cellStyle name="Normal 4" xfId="4"/>
    <cellStyle name="Percent" xfId="5" builtinId="5"/>
    <cellStyle name="Percent 2" xfId="3"/>
    <cellStyle name="Pivot Table Field" xfId="6"/>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partamente\POR%202021-2027\Ghiduri\MACHETE\Copie%20a%20Anexa%20III.4.a%20Macheta%20financiara_Ghid%201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ucia.brabete/AppData/Local/Microsoft/Windows/INetCache/Content.Outlook/GR8EAVVM/Anexa%205%20Plan%20de%20afaceri-Macheta_micro_25.1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ilant_Solicitant"/>
      <sheetName val="3-Intreprinderi in dificultate"/>
      <sheetName val="4-Buget cerere"/>
      <sheetName val="5-Analiza financiara"/>
      <sheetName val="6-Indicatori financiari"/>
      <sheetName val="Foaie1"/>
    </sheetNames>
    <sheetDataSet>
      <sheetData sheetId="0" refreshError="1"/>
      <sheetData sheetId="1">
        <row r="27">
          <cell r="E27">
            <v>4.9307999999999996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3-Intreprindere_in_dificultate"/>
      <sheetName val="4- Buget Cerere"/>
      <sheetName val="6-Analiza_fin_indicatori"/>
      <sheetName val="Sheet1"/>
    </sheetNames>
    <sheetDataSet>
      <sheetData sheetId="0" refreshError="1"/>
      <sheetData sheetId="1" refreshError="1"/>
      <sheetData sheetId="2" refreshError="1"/>
      <sheetData sheetId="3" refreshError="1"/>
      <sheetData sheetId="4" refreshError="1"/>
      <sheetData sheetId="5" refreshError="1"/>
      <sheetData sheetId="6">
        <row r="62">
          <cell r="B62" t="str">
            <v>6.1 Pregatirea personalului de exploatare_x000D_</v>
          </cell>
        </row>
        <row r="63">
          <cell r="B63" t="str">
            <v>6.2 Probe tehnologice si teste_x000D_</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
  <dimension ref="A2:B3"/>
  <sheetViews>
    <sheetView workbookViewId="0">
      <selection activeCell="A2" sqref="A2:B3"/>
    </sheetView>
  </sheetViews>
  <sheetFormatPr defaultRowHeight="12.75"/>
  <cols>
    <col min="1" max="1" width="19.5703125" customWidth="1"/>
    <col min="2" max="2" width="5.7109375" customWidth="1"/>
  </cols>
  <sheetData>
    <row r="2" spans="1:2">
      <c r="A2" s="166" t="s">
        <v>191</v>
      </c>
      <c r="B2" s="70" t="s">
        <v>153</v>
      </c>
    </row>
    <row r="3" spans="1:2">
      <c r="A3" s="167"/>
      <c r="B3" s="70" t="s">
        <v>190</v>
      </c>
    </row>
  </sheetData>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3"/>
  <dimension ref="A1:E78"/>
  <sheetViews>
    <sheetView zoomScaleNormal="100" workbookViewId="0">
      <selection activeCell="D78" sqref="A1:D78"/>
    </sheetView>
  </sheetViews>
  <sheetFormatPr defaultColWidth="9.140625" defaultRowHeight="12"/>
  <cols>
    <col min="1" max="1" width="49.42578125" style="13" customWidth="1"/>
    <col min="2" max="4" width="12.85546875" style="39" customWidth="1"/>
    <col min="5" max="5" width="13.85546875" style="31" customWidth="1"/>
    <col min="6" max="16384" width="9.140625" style="9"/>
  </cols>
  <sheetData>
    <row r="1" spans="1:5" s="30" customFormat="1">
      <c r="A1" s="76" t="s">
        <v>527</v>
      </c>
      <c r="B1" s="28"/>
      <c r="C1" s="28"/>
      <c r="D1" s="28"/>
      <c r="E1" s="29"/>
    </row>
    <row r="2" spans="1:5" s="30" customFormat="1">
      <c r="A2" s="77"/>
      <c r="B2" s="28"/>
      <c r="C2" s="28"/>
      <c r="D2" s="28"/>
      <c r="E2" s="29"/>
    </row>
    <row r="3" spans="1:5" s="30" customFormat="1" ht="43.5" customHeight="1">
      <c r="A3" s="168" t="s">
        <v>151</v>
      </c>
      <c r="B3" s="168"/>
      <c r="C3" s="168"/>
      <c r="D3" s="168"/>
      <c r="E3" s="29"/>
    </row>
    <row r="4" spans="1:5" s="30" customFormat="1">
      <c r="A4" s="18"/>
      <c r="B4" s="18"/>
      <c r="C4" s="18"/>
      <c r="D4" s="18"/>
      <c r="E4" s="29"/>
    </row>
    <row r="5" spans="1:5">
      <c r="A5" s="14"/>
      <c r="B5" s="114" t="s">
        <v>192</v>
      </c>
      <c r="C5" s="114" t="s">
        <v>0</v>
      </c>
      <c r="D5" s="114" t="s">
        <v>1</v>
      </c>
    </row>
    <row r="6" spans="1:5" s="16" customFormat="1">
      <c r="A6" s="14" t="s">
        <v>15</v>
      </c>
      <c r="B6" s="32"/>
      <c r="C6" s="32"/>
      <c r="D6" s="32"/>
      <c r="E6" s="22"/>
    </row>
    <row r="7" spans="1:5">
      <c r="A7" s="17" t="s">
        <v>16</v>
      </c>
      <c r="B7" s="115">
        <v>0</v>
      </c>
      <c r="C7" s="115">
        <v>0</v>
      </c>
      <c r="D7" s="115">
        <v>0</v>
      </c>
    </row>
    <row r="8" spans="1:5">
      <c r="A8" s="17" t="s">
        <v>17</v>
      </c>
      <c r="B8" s="33"/>
      <c r="C8" s="33"/>
      <c r="D8" s="33"/>
    </row>
    <row r="9" spans="1:5">
      <c r="A9" s="17" t="s">
        <v>2</v>
      </c>
      <c r="B9" s="115">
        <v>0</v>
      </c>
      <c r="C9" s="115">
        <v>0</v>
      </c>
      <c r="D9" s="115">
        <v>0</v>
      </c>
    </row>
    <row r="10" spans="1:5">
      <c r="A10" s="17" t="s">
        <v>3</v>
      </c>
      <c r="B10" s="115">
        <v>0</v>
      </c>
      <c r="C10" s="115">
        <v>0</v>
      </c>
      <c r="D10" s="115">
        <v>0</v>
      </c>
    </row>
    <row r="11" spans="1:5">
      <c r="A11" s="17" t="s">
        <v>11</v>
      </c>
      <c r="B11" s="115">
        <v>0</v>
      </c>
      <c r="C11" s="115">
        <v>0</v>
      </c>
      <c r="D11" s="115">
        <v>0</v>
      </c>
    </row>
    <row r="12" spans="1:5">
      <c r="A12" s="17" t="s">
        <v>139</v>
      </c>
      <c r="B12" s="115">
        <v>0</v>
      </c>
      <c r="C12" s="115">
        <v>0</v>
      </c>
      <c r="D12" s="115">
        <v>0</v>
      </c>
    </row>
    <row r="13" spans="1:5">
      <c r="A13" s="17" t="s">
        <v>140</v>
      </c>
      <c r="B13" s="115">
        <v>0</v>
      </c>
      <c r="C13" s="115">
        <v>0</v>
      </c>
      <c r="D13" s="115">
        <v>0</v>
      </c>
    </row>
    <row r="14" spans="1:5">
      <c r="A14" s="17" t="s">
        <v>141</v>
      </c>
      <c r="B14" s="115">
        <v>0</v>
      </c>
      <c r="C14" s="115">
        <v>0</v>
      </c>
      <c r="D14" s="115">
        <v>0</v>
      </c>
    </row>
    <row r="15" spans="1:5" ht="24">
      <c r="A15" s="17" t="s">
        <v>155</v>
      </c>
      <c r="B15" s="115">
        <v>0</v>
      </c>
      <c r="C15" s="115">
        <v>0</v>
      </c>
      <c r="D15" s="115">
        <v>0</v>
      </c>
    </row>
    <row r="16" spans="1:5">
      <c r="A16" s="17" t="s">
        <v>156</v>
      </c>
      <c r="B16" s="115">
        <v>0</v>
      </c>
      <c r="C16" s="115">
        <v>0</v>
      </c>
      <c r="D16" s="115">
        <v>0</v>
      </c>
    </row>
    <row r="17" spans="1:5">
      <c r="A17" s="17" t="s">
        <v>157</v>
      </c>
      <c r="B17" s="115">
        <v>0</v>
      </c>
      <c r="C17" s="115">
        <v>0</v>
      </c>
      <c r="D17" s="115">
        <v>0</v>
      </c>
    </row>
    <row r="18" spans="1:5">
      <c r="A18" s="17" t="s">
        <v>32</v>
      </c>
      <c r="B18" s="34">
        <f>SUM(B9:B17)</f>
        <v>0</v>
      </c>
      <c r="C18" s="34">
        <f t="shared" ref="C18:D18" si="0">SUM(C9:C17)</f>
        <v>0</v>
      </c>
      <c r="D18" s="34">
        <f t="shared" si="0"/>
        <v>0</v>
      </c>
    </row>
    <row r="19" spans="1:5">
      <c r="A19" s="17" t="s">
        <v>18</v>
      </c>
      <c r="B19" s="115">
        <v>0</v>
      </c>
      <c r="C19" s="115">
        <v>0</v>
      </c>
      <c r="D19" s="115">
        <v>0</v>
      </c>
    </row>
    <row r="20" spans="1:5">
      <c r="A20" s="15" t="s">
        <v>28</v>
      </c>
      <c r="B20" s="35">
        <f>SUM(B7+B18+B19)</f>
        <v>0</v>
      </c>
      <c r="C20" s="35">
        <f t="shared" ref="C20:D20" si="1">SUM(C7+C18+C19)</f>
        <v>0</v>
      </c>
      <c r="D20" s="35">
        <f t="shared" si="1"/>
        <v>0</v>
      </c>
    </row>
    <row r="21" spans="1:5" s="16" customFormat="1">
      <c r="A21" s="15" t="s">
        <v>19</v>
      </c>
      <c r="B21" s="36"/>
      <c r="C21" s="36"/>
      <c r="D21" s="36"/>
      <c r="E21" s="22"/>
    </row>
    <row r="22" spans="1:5">
      <c r="A22" s="17" t="s">
        <v>4</v>
      </c>
      <c r="B22" s="33"/>
      <c r="C22" s="33"/>
      <c r="D22" s="33"/>
    </row>
    <row r="23" spans="1:5">
      <c r="A23" s="17" t="s">
        <v>5</v>
      </c>
      <c r="B23" s="115">
        <v>0</v>
      </c>
      <c r="C23" s="115">
        <v>0</v>
      </c>
      <c r="D23" s="115">
        <v>0</v>
      </c>
    </row>
    <row r="24" spans="1:5">
      <c r="A24" s="17" t="s">
        <v>6</v>
      </c>
      <c r="B24" s="115">
        <v>0</v>
      </c>
      <c r="C24" s="115">
        <v>0</v>
      </c>
      <c r="D24" s="115">
        <v>0</v>
      </c>
    </row>
    <row r="25" spans="1:5">
      <c r="A25" s="17" t="s">
        <v>7</v>
      </c>
      <c r="B25" s="115">
        <v>0</v>
      </c>
      <c r="C25" s="115">
        <v>0</v>
      </c>
      <c r="D25" s="115">
        <v>0</v>
      </c>
    </row>
    <row r="26" spans="1:5">
      <c r="A26" s="17" t="s">
        <v>158</v>
      </c>
      <c r="B26" s="115">
        <v>0</v>
      </c>
      <c r="C26" s="115">
        <v>0</v>
      </c>
      <c r="D26" s="115">
        <v>0</v>
      </c>
    </row>
    <row r="27" spans="1:5" s="16" customFormat="1">
      <c r="A27" s="17" t="s">
        <v>30</v>
      </c>
      <c r="B27" s="34">
        <f>SUM(B23:B26)</f>
        <v>0</v>
      </c>
      <c r="C27" s="34">
        <f t="shared" ref="C27:D27" si="2">SUM(C23:C26)</f>
        <v>0</v>
      </c>
      <c r="D27" s="34">
        <f t="shared" si="2"/>
        <v>0</v>
      </c>
      <c r="E27" s="22"/>
    </row>
    <row r="28" spans="1:5">
      <c r="A28" s="17" t="s">
        <v>14</v>
      </c>
      <c r="B28" s="115">
        <v>0</v>
      </c>
      <c r="C28" s="115">
        <v>0</v>
      </c>
      <c r="D28" s="115">
        <v>0</v>
      </c>
    </row>
    <row r="29" spans="1:5">
      <c r="A29" s="17" t="s">
        <v>159</v>
      </c>
      <c r="B29" s="115">
        <v>0</v>
      </c>
      <c r="C29" s="115">
        <v>0</v>
      </c>
      <c r="D29" s="115">
        <v>0</v>
      </c>
    </row>
    <row r="30" spans="1:5">
      <c r="A30" s="17" t="s">
        <v>13</v>
      </c>
      <c r="B30" s="115">
        <v>0</v>
      </c>
      <c r="C30" s="115">
        <v>0</v>
      </c>
      <c r="D30" s="115">
        <v>0</v>
      </c>
    </row>
    <row r="31" spans="1:5" s="16" customFormat="1">
      <c r="A31" s="15" t="s">
        <v>29</v>
      </c>
      <c r="B31" s="35">
        <f>SUM(B28:B30)+B27</f>
        <v>0</v>
      </c>
      <c r="C31" s="35">
        <f>SUM(C28:C30)+C27</f>
        <v>0</v>
      </c>
      <c r="D31" s="35">
        <f t="shared" ref="D31" si="3">SUM(D28:D30)+D27</f>
        <v>0</v>
      </c>
      <c r="E31" s="22"/>
    </row>
    <row r="32" spans="1:5" s="16" customFormat="1">
      <c r="A32" s="15" t="s">
        <v>12</v>
      </c>
      <c r="B32" s="37">
        <f>B33+B34</f>
        <v>0</v>
      </c>
      <c r="C32" s="37">
        <f t="shared" ref="C32:D32" si="4">C33+C34</f>
        <v>0</v>
      </c>
      <c r="D32" s="37">
        <f t="shared" si="4"/>
        <v>0</v>
      </c>
      <c r="E32" s="22"/>
    </row>
    <row r="33" spans="1:5" s="16" customFormat="1">
      <c r="A33" s="17" t="s">
        <v>121</v>
      </c>
      <c r="B33" s="115">
        <v>0</v>
      </c>
      <c r="C33" s="115">
        <v>0</v>
      </c>
      <c r="D33" s="115">
        <v>0</v>
      </c>
      <c r="E33" s="22"/>
    </row>
    <row r="34" spans="1:5" s="16" customFormat="1">
      <c r="A34" s="17" t="s">
        <v>122</v>
      </c>
      <c r="B34" s="115">
        <v>0</v>
      </c>
      <c r="C34" s="115">
        <v>0</v>
      </c>
      <c r="D34" s="115">
        <v>0</v>
      </c>
      <c r="E34" s="22"/>
    </row>
    <row r="35" spans="1:5" s="16" customFormat="1" ht="24">
      <c r="A35" s="15" t="s">
        <v>128</v>
      </c>
      <c r="B35" s="115">
        <v>0</v>
      </c>
      <c r="C35" s="115">
        <v>0</v>
      </c>
      <c r="D35" s="115">
        <v>0</v>
      </c>
      <c r="E35" s="22"/>
    </row>
    <row r="36" spans="1:5" s="16" customFormat="1">
      <c r="A36" s="15" t="s">
        <v>148</v>
      </c>
      <c r="B36" s="35">
        <f>B31+B33-B35-B42-B45-B48</f>
        <v>0</v>
      </c>
      <c r="C36" s="35">
        <f>C31+C33-C35-C42-C45-C48</f>
        <v>0</v>
      </c>
      <c r="D36" s="35">
        <f>D31+D33-D35-D42-D45-D48</f>
        <v>0</v>
      </c>
      <c r="E36" s="22"/>
    </row>
    <row r="37" spans="1:5" s="16" customFormat="1">
      <c r="A37" s="15" t="s">
        <v>20</v>
      </c>
      <c r="B37" s="23">
        <f>B20+B36+B34</f>
        <v>0</v>
      </c>
      <c r="C37" s="23">
        <f>C20+C36+C34</f>
        <v>0</v>
      </c>
      <c r="D37" s="23">
        <f>D20+D36+D34</f>
        <v>0</v>
      </c>
    </row>
    <row r="38" spans="1:5" s="69" customFormat="1" ht="24">
      <c r="A38" s="78" t="s">
        <v>134</v>
      </c>
      <c r="B38" s="115">
        <v>0</v>
      </c>
      <c r="C38" s="115">
        <v>0</v>
      </c>
      <c r="D38" s="115">
        <v>0</v>
      </c>
      <c r="E38" s="68"/>
    </row>
    <row r="39" spans="1:5" s="16" customFormat="1">
      <c r="A39" s="15" t="s">
        <v>149</v>
      </c>
      <c r="B39" s="115">
        <v>0</v>
      </c>
      <c r="C39" s="115">
        <v>0</v>
      </c>
      <c r="D39" s="115">
        <v>0</v>
      </c>
      <c r="E39" s="22"/>
    </row>
    <row r="40" spans="1:5" s="16" customFormat="1">
      <c r="A40" s="15" t="s">
        <v>21</v>
      </c>
      <c r="B40" s="38">
        <f>B41+B44+B47+B50</f>
        <v>0</v>
      </c>
      <c r="C40" s="38">
        <f t="shared" ref="C40:D40" si="5">C41+C44+C47+C50</f>
        <v>0</v>
      </c>
      <c r="D40" s="38">
        <f t="shared" si="5"/>
        <v>0</v>
      </c>
      <c r="E40" s="22"/>
    </row>
    <row r="41" spans="1:5" s="16" customFormat="1">
      <c r="A41" s="17" t="s">
        <v>123</v>
      </c>
      <c r="B41" s="38">
        <f>B42+B43</f>
        <v>0</v>
      </c>
      <c r="C41" s="38">
        <f t="shared" ref="C41:D41" si="6">C42+C43</f>
        <v>0</v>
      </c>
      <c r="D41" s="38">
        <f t="shared" si="6"/>
        <v>0</v>
      </c>
      <c r="E41" s="22"/>
    </row>
    <row r="42" spans="1:5" s="16" customFormat="1">
      <c r="A42" s="17" t="s">
        <v>119</v>
      </c>
      <c r="B42" s="115">
        <v>0</v>
      </c>
      <c r="C42" s="115">
        <v>0</v>
      </c>
      <c r="D42" s="115">
        <v>0</v>
      </c>
      <c r="E42" s="22"/>
    </row>
    <row r="43" spans="1:5" s="16" customFormat="1">
      <c r="A43" s="17" t="s">
        <v>120</v>
      </c>
      <c r="B43" s="115">
        <v>0</v>
      </c>
      <c r="C43" s="115">
        <v>0</v>
      </c>
      <c r="D43" s="115">
        <v>0</v>
      </c>
      <c r="E43" s="22"/>
    </row>
    <row r="44" spans="1:5" s="16" customFormat="1">
      <c r="A44" s="17" t="s">
        <v>124</v>
      </c>
      <c r="B44" s="38">
        <f>B45+B46</f>
        <v>0</v>
      </c>
      <c r="C44" s="38">
        <f t="shared" ref="C44:D44" si="7">C45+C46</f>
        <v>0</v>
      </c>
      <c r="D44" s="38">
        <f t="shared" si="7"/>
        <v>0</v>
      </c>
      <c r="E44" s="22"/>
    </row>
    <row r="45" spans="1:5" s="16" customFormat="1">
      <c r="A45" s="17" t="s">
        <v>125</v>
      </c>
      <c r="B45" s="115">
        <v>0</v>
      </c>
      <c r="C45" s="115">
        <v>0</v>
      </c>
      <c r="D45" s="115">
        <v>0</v>
      </c>
      <c r="E45" s="22"/>
    </row>
    <row r="46" spans="1:5" s="16" customFormat="1">
      <c r="A46" s="17" t="s">
        <v>126</v>
      </c>
      <c r="B46" s="115">
        <v>0</v>
      </c>
      <c r="C46" s="115">
        <v>0</v>
      </c>
      <c r="D46" s="115">
        <v>0</v>
      </c>
      <c r="E46" s="22"/>
    </row>
    <row r="47" spans="1:5" s="16" customFormat="1" ht="24">
      <c r="A47" s="15" t="s">
        <v>176</v>
      </c>
      <c r="B47" s="38">
        <f>B48+B49</f>
        <v>0</v>
      </c>
      <c r="C47" s="38">
        <f t="shared" ref="C47:D47" si="8">C48+C49</f>
        <v>0</v>
      </c>
      <c r="D47" s="38">
        <f t="shared" si="8"/>
        <v>0</v>
      </c>
      <c r="E47" s="22"/>
    </row>
    <row r="48" spans="1:5" s="16" customFormat="1">
      <c r="A48" s="17" t="s">
        <v>119</v>
      </c>
      <c r="B48" s="115">
        <v>0</v>
      </c>
      <c r="C48" s="115">
        <v>0</v>
      </c>
      <c r="D48" s="115">
        <v>0</v>
      </c>
      <c r="E48" s="22"/>
    </row>
    <row r="49" spans="1:5" s="16" customFormat="1">
      <c r="A49" s="17" t="s">
        <v>120</v>
      </c>
      <c r="B49" s="115">
        <v>0</v>
      </c>
      <c r="C49" s="115">
        <v>0</v>
      </c>
      <c r="D49" s="115">
        <v>0</v>
      </c>
      <c r="E49" s="22"/>
    </row>
    <row r="50" spans="1:5" s="16" customFormat="1">
      <c r="A50" s="17" t="s">
        <v>127</v>
      </c>
      <c r="B50" s="115">
        <v>0</v>
      </c>
      <c r="C50" s="115">
        <v>0</v>
      </c>
      <c r="D50" s="115">
        <v>0</v>
      </c>
      <c r="E50" s="22"/>
    </row>
    <row r="51" spans="1:5" s="16" customFormat="1">
      <c r="A51" s="15" t="s">
        <v>22</v>
      </c>
      <c r="B51" s="36"/>
      <c r="C51" s="36"/>
      <c r="D51" s="36"/>
      <c r="E51" s="22"/>
    </row>
    <row r="52" spans="1:5">
      <c r="A52" s="17" t="s">
        <v>73</v>
      </c>
      <c r="B52" s="34">
        <f>SUM(B53:B57)</f>
        <v>0</v>
      </c>
      <c r="C52" s="34">
        <f t="shared" ref="C52:D52" si="9">SUM(C53:C57)</f>
        <v>0</v>
      </c>
      <c r="D52" s="34">
        <f t="shared" si="9"/>
        <v>0</v>
      </c>
    </row>
    <row r="53" spans="1:5">
      <c r="A53" s="24" t="s">
        <v>75</v>
      </c>
      <c r="B53" s="115">
        <v>0</v>
      </c>
      <c r="C53" s="115">
        <v>0</v>
      </c>
      <c r="D53" s="115">
        <v>0</v>
      </c>
    </row>
    <row r="54" spans="1:5">
      <c r="A54" s="24" t="s">
        <v>76</v>
      </c>
      <c r="B54" s="115">
        <v>0</v>
      </c>
      <c r="C54" s="115">
        <v>0</v>
      </c>
      <c r="D54" s="115">
        <v>0</v>
      </c>
    </row>
    <row r="55" spans="1:5">
      <c r="A55" s="24" t="s">
        <v>77</v>
      </c>
      <c r="B55" s="115">
        <v>0</v>
      </c>
      <c r="C55" s="115">
        <v>0</v>
      </c>
      <c r="D55" s="115">
        <v>0</v>
      </c>
    </row>
    <row r="56" spans="1:5">
      <c r="A56" s="24" t="s">
        <v>78</v>
      </c>
      <c r="B56" s="115">
        <v>0</v>
      </c>
      <c r="C56" s="115">
        <v>0</v>
      </c>
      <c r="D56" s="115">
        <v>0</v>
      </c>
    </row>
    <row r="57" spans="1:5">
      <c r="A57" s="24" t="s">
        <v>129</v>
      </c>
      <c r="B57" s="115">
        <v>0</v>
      </c>
      <c r="C57" s="115">
        <v>0</v>
      </c>
      <c r="D57" s="115">
        <v>0</v>
      </c>
    </row>
    <row r="58" spans="1:5">
      <c r="A58" s="17" t="s">
        <v>23</v>
      </c>
      <c r="B58" s="115"/>
      <c r="C58" s="115"/>
      <c r="D58" s="115"/>
    </row>
    <row r="59" spans="1:5">
      <c r="A59" s="17" t="s">
        <v>24</v>
      </c>
      <c r="B59" s="34">
        <f>B60-B61</f>
        <v>0</v>
      </c>
      <c r="C59" s="34">
        <f>C60-C61</f>
        <v>0</v>
      </c>
      <c r="D59" s="34">
        <f>D60-D61</f>
        <v>0</v>
      </c>
    </row>
    <row r="60" spans="1:5">
      <c r="A60" s="17" t="s">
        <v>8</v>
      </c>
      <c r="B60" s="115">
        <v>0</v>
      </c>
      <c r="C60" s="115">
        <v>0</v>
      </c>
      <c r="D60" s="115">
        <v>0</v>
      </c>
    </row>
    <row r="61" spans="1:5">
      <c r="A61" s="17" t="s">
        <v>9</v>
      </c>
      <c r="B61" s="115">
        <v>0</v>
      </c>
      <c r="C61" s="115">
        <v>0</v>
      </c>
      <c r="D61" s="115">
        <v>0</v>
      </c>
    </row>
    <row r="62" spans="1:5">
      <c r="A62" s="17" t="s">
        <v>27</v>
      </c>
      <c r="B62" s="115">
        <v>0</v>
      </c>
      <c r="C62" s="115">
        <v>0</v>
      </c>
      <c r="D62" s="115">
        <v>0</v>
      </c>
    </row>
    <row r="63" spans="1:5">
      <c r="A63" s="17" t="s">
        <v>130</v>
      </c>
      <c r="B63" s="115">
        <v>0</v>
      </c>
      <c r="C63" s="115">
        <v>0</v>
      </c>
      <c r="D63" s="115">
        <v>0</v>
      </c>
    </row>
    <row r="64" spans="1:5">
      <c r="A64" s="17" t="s">
        <v>131</v>
      </c>
      <c r="B64" s="115">
        <v>0</v>
      </c>
      <c r="C64" s="115">
        <v>0</v>
      </c>
      <c r="D64" s="115">
        <v>0</v>
      </c>
    </row>
    <row r="65" spans="1:5">
      <c r="A65" s="17" t="s">
        <v>132</v>
      </c>
      <c r="B65" s="115">
        <v>0</v>
      </c>
      <c r="C65" s="115">
        <v>0</v>
      </c>
      <c r="D65" s="115">
        <v>0</v>
      </c>
    </row>
    <row r="66" spans="1:5">
      <c r="A66" s="15" t="s">
        <v>160</v>
      </c>
      <c r="B66" s="34">
        <f>B67-B68</f>
        <v>0</v>
      </c>
      <c r="C66" s="34">
        <f t="shared" ref="C66:D66" si="10">C67-C68</f>
        <v>0</v>
      </c>
      <c r="D66" s="34">
        <f t="shared" si="10"/>
        <v>0</v>
      </c>
    </row>
    <row r="67" spans="1:5">
      <c r="A67" s="17" t="s">
        <v>8</v>
      </c>
      <c r="B67" s="115">
        <v>0</v>
      </c>
      <c r="C67" s="115">
        <v>0</v>
      </c>
      <c r="D67" s="115">
        <v>0</v>
      </c>
    </row>
    <row r="68" spans="1:5">
      <c r="A68" s="17" t="s">
        <v>9</v>
      </c>
      <c r="B68" s="115">
        <v>0</v>
      </c>
      <c r="C68" s="115">
        <v>0</v>
      </c>
      <c r="D68" s="115">
        <v>0</v>
      </c>
    </row>
    <row r="69" spans="1:5">
      <c r="A69" s="15" t="s">
        <v>178</v>
      </c>
      <c r="B69" s="34">
        <f>B70-B71</f>
        <v>0</v>
      </c>
      <c r="C69" s="34">
        <f t="shared" ref="C69:D69" si="11">C70-C71</f>
        <v>0</v>
      </c>
      <c r="D69" s="34">
        <f t="shared" si="11"/>
        <v>0</v>
      </c>
    </row>
    <row r="70" spans="1:5">
      <c r="A70" s="17" t="s">
        <v>8</v>
      </c>
      <c r="B70" s="115">
        <v>0</v>
      </c>
      <c r="C70" s="115">
        <v>0</v>
      </c>
      <c r="D70" s="115">
        <v>0</v>
      </c>
    </row>
    <row r="71" spans="1:5">
      <c r="A71" s="17" t="s">
        <v>9</v>
      </c>
      <c r="B71" s="115">
        <v>0</v>
      </c>
      <c r="C71" s="115">
        <v>0</v>
      </c>
      <c r="D71" s="115">
        <v>0</v>
      </c>
    </row>
    <row r="72" spans="1:5">
      <c r="A72" s="17" t="s">
        <v>10</v>
      </c>
      <c r="B72" s="115"/>
      <c r="C72" s="115"/>
      <c r="D72" s="115"/>
    </row>
    <row r="73" spans="1:5">
      <c r="A73" s="15" t="s">
        <v>31</v>
      </c>
      <c r="B73" s="37">
        <f>B52+B58+B59+B62-B63+B64-B65+B67-B68+B70-B71-B72</f>
        <v>0</v>
      </c>
      <c r="C73" s="37">
        <f>C52+C58+C59+C62-C63+C64-C65+C67-C68+C70-C71-C72</f>
        <v>0</v>
      </c>
      <c r="D73" s="37">
        <f>D52+D58+D59+D62-D63+D64-D65+D67-D68+D70-D71-D72</f>
        <v>0</v>
      </c>
    </row>
    <row r="74" spans="1:5">
      <c r="A74" s="15" t="s">
        <v>33</v>
      </c>
      <c r="B74" s="116">
        <v>0</v>
      </c>
      <c r="C74" s="116">
        <v>0</v>
      </c>
      <c r="D74" s="116">
        <v>0</v>
      </c>
    </row>
    <row r="75" spans="1:5">
      <c r="A75" s="15" t="s">
        <v>133</v>
      </c>
      <c r="B75" s="116">
        <v>0</v>
      </c>
      <c r="C75" s="116">
        <v>0</v>
      </c>
      <c r="D75" s="116">
        <v>0</v>
      </c>
    </row>
    <row r="76" spans="1:5">
      <c r="A76" s="15" t="s">
        <v>34</v>
      </c>
      <c r="B76" s="35">
        <f>B20+B31+B32-B35-B38-B39-B40</f>
        <v>0</v>
      </c>
      <c r="C76" s="35">
        <f t="shared" ref="C76:D76" si="12">C20+C31+C32-C35-C38-C39-C40</f>
        <v>0</v>
      </c>
      <c r="D76" s="35">
        <f t="shared" si="12"/>
        <v>0</v>
      </c>
    </row>
    <row r="77" spans="1:5" s="16" customFormat="1">
      <c r="A77" s="15" t="s">
        <v>25</v>
      </c>
      <c r="B77" s="35">
        <f>B20+B31+B32</f>
        <v>0</v>
      </c>
      <c r="C77" s="35">
        <f>C20+C31+C32</f>
        <v>0</v>
      </c>
      <c r="D77" s="35">
        <f>D20+D31+D32</f>
        <v>0</v>
      </c>
      <c r="E77" s="22"/>
    </row>
    <row r="78" spans="1:5" s="16" customFormat="1">
      <c r="A78" s="15" t="s">
        <v>26</v>
      </c>
      <c r="B78" s="35">
        <f>B38+B35+B39+B40+B73</f>
        <v>0</v>
      </c>
      <c r="C78" s="35">
        <f t="shared" ref="C78:D78" si="13">C38+C35+C39+C40+C73</f>
        <v>0</v>
      </c>
      <c r="D78" s="35">
        <f t="shared" si="13"/>
        <v>0</v>
      </c>
      <c r="E78" s="22"/>
    </row>
  </sheetData>
  <sheetProtection algorithmName="SHA-512" hashValue="lmqwLf8HkaASHksIkgz7kj23nVyGcKKMm5pGXVb2s/bOCnmg2vJ9TA8Q/HQ3QFcSeMlu6NHTz1G7GJXn2j2NvA==" saltValue="Fcv9RYZw8s3GBmjEqi5w+Q==" spinCount="100000" sheet="1" objects="1" scenarios="1"/>
  <mergeCells count="1">
    <mergeCell ref="A3:D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4"/>
  <dimension ref="A1:H66"/>
  <sheetViews>
    <sheetView topLeftCell="A27" workbookViewId="0">
      <selection sqref="A1:D66"/>
    </sheetView>
  </sheetViews>
  <sheetFormatPr defaultColWidth="9.140625" defaultRowHeight="12"/>
  <cols>
    <col min="1" max="1" width="36.85546875" style="13" customWidth="1"/>
    <col min="2" max="2" width="19.140625" style="31" customWidth="1"/>
    <col min="3" max="3" width="20.28515625" style="31" customWidth="1"/>
    <col min="4" max="4" width="19.28515625" style="31" customWidth="1"/>
    <col min="5" max="16384" width="9.140625" style="41"/>
  </cols>
  <sheetData>
    <row r="1" spans="1:8" s="47" customFormat="1">
      <c r="A1" s="82" t="s">
        <v>197</v>
      </c>
      <c r="B1" s="39"/>
      <c r="C1" s="39"/>
      <c r="D1" s="39"/>
    </row>
    <row r="2" spans="1:8" s="47" customFormat="1" ht="9" customHeight="1">
      <c r="A2" s="83"/>
      <c r="B2" s="39"/>
      <c r="C2" s="39"/>
      <c r="D2" s="39"/>
    </row>
    <row r="3" spans="1:8" s="47" customFormat="1" ht="50.45" customHeight="1">
      <c r="A3" s="169" t="s">
        <v>243</v>
      </c>
      <c r="B3" s="170"/>
      <c r="C3" s="170"/>
      <c r="D3" s="170"/>
    </row>
    <row r="4" spans="1:8" s="47" customFormat="1">
      <c r="A4" s="13"/>
      <c r="B4" s="71">
        <v>1</v>
      </c>
      <c r="C4" s="71">
        <v>2</v>
      </c>
      <c r="D4" s="71">
        <v>3</v>
      </c>
    </row>
    <row r="5" spans="1:8" s="40" customFormat="1">
      <c r="A5" s="14"/>
      <c r="B5" s="113" t="s">
        <v>192</v>
      </c>
      <c r="C5" s="113" t="s">
        <v>0</v>
      </c>
      <c r="D5" s="113" t="s">
        <v>1</v>
      </c>
    </row>
    <row r="6" spans="1:8" s="74" customFormat="1">
      <c r="A6" s="72" t="s">
        <v>35</v>
      </c>
      <c r="B6" s="73">
        <f>SUM(B8+B9-B10+B11)</f>
        <v>0</v>
      </c>
      <c r="C6" s="73">
        <f t="shared" ref="C6:D6" si="0">SUM(C8+C9-C10+C11)</f>
        <v>0</v>
      </c>
      <c r="D6" s="73">
        <f t="shared" si="0"/>
        <v>0</v>
      </c>
    </row>
    <row r="7" spans="1:8" ht="36">
      <c r="A7" s="11" t="s">
        <v>183</v>
      </c>
      <c r="B7" s="117">
        <v>0</v>
      </c>
      <c r="C7" s="117">
        <v>0</v>
      </c>
      <c r="D7" s="117">
        <v>0</v>
      </c>
    </row>
    <row r="8" spans="1:8">
      <c r="A8" s="11" t="s">
        <v>184</v>
      </c>
      <c r="B8" s="117">
        <v>0</v>
      </c>
      <c r="C8" s="117">
        <v>0</v>
      </c>
      <c r="D8" s="117">
        <v>0</v>
      </c>
      <c r="G8" s="46"/>
      <c r="H8" s="81"/>
    </row>
    <row r="9" spans="1:8">
      <c r="A9" s="11" t="s">
        <v>185</v>
      </c>
      <c r="B9" s="117">
        <v>0</v>
      </c>
      <c r="C9" s="117">
        <v>0</v>
      </c>
      <c r="D9" s="117">
        <v>0</v>
      </c>
      <c r="H9" s="81"/>
    </row>
    <row r="10" spans="1:8">
      <c r="A10" s="11" t="s">
        <v>186</v>
      </c>
      <c r="B10" s="117">
        <v>0</v>
      </c>
      <c r="C10" s="117">
        <v>0</v>
      </c>
      <c r="D10" s="117">
        <v>0</v>
      </c>
      <c r="G10" s="46"/>
    </row>
    <row r="11" spans="1:8" ht="13.9" customHeight="1">
      <c r="A11" s="11" t="s">
        <v>187</v>
      </c>
      <c r="B11" s="117">
        <v>0</v>
      </c>
      <c r="C11" s="117">
        <v>0</v>
      </c>
      <c r="D11" s="117">
        <v>0</v>
      </c>
    </row>
    <row r="12" spans="1:8" ht="24">
      <c r="A12" s="11" t="s">
        <v>142</v>
      </c>
      <c r="B12" s="117">
        <v>0</v>
      </c>
      <c r="C12" s="117">
        <v>0</v>
      </c>
      <c r="D12" s="117">
        <v>0</v>
      </c>
    </row>
    <row r="13" spans="1:8" ht="24">
      <c r="A13" s="11" t="s">
        <v>143</v>
      </c>
      <c r="B13" s="117">
        <v>0</v>
      </c>
      <c r="C13" s="117">
        <v>0</v>
      </c>
      <c r="D13" s="117">
        <v>0</v>
      </c>
    </row>
    <row r="14" spans="1:8" ht="24">
      <c r="A14" s="11" t="s">
        <v>144</v>
      </c>
      <c r="B14" s="117">
        <v>0</v>
      </c>
      <c r="C14" s="117">
        <v>0</v>
      </c>
      <c r="D14" s="117">
        <v>0</v>
      </c>
    </row>
    <row r="15" spans="1:8" ht="24">
      <c r="A15" s="11" t="s">
        <v>145</v>
      </c>
      <c r="B15" s="117">
        <v>0</v>
      </c>
      <c r="C15" s="117">
        <v>0</v>
      </c>
      <c r="D15" s="117">
        <v>0</v>
      </c>
    </row>
    <row r="16" spans="1:8">
      <c r="A16" s="11" t="s">
        <v>146</v>
      </c>
      <c r="B16" s="117">
        <v>0</v>
      </c>
      <c r="C16" s="117">
        <v>0</v>
      </c>
      <c r="D16" s="117">
        <v>0</v>
      </c>
    </row>
    <row r="17" spans="1:4">
      <c r="A17" s="11" t="s">
        <v>48</v>
      </c>
      <c r="B17" s="117">
        <v>0</v>
      </c>
      <c r="C17" s="117">
        <v>0</v>
      </c>
      <c r="D17" s="117">
        <v>0</v>
      </c>
    </row>
    <row r="18" spans="1:4" s="40" customFormat="1">
      <c r="A18" s="14" t="s">
        <v>49</v>
      </c>
      <c r="B18" s="23">
        <f>SUM(B6+B12+B13+B14+B15+B16+B17)</f>
        <v>0</v>
      </c>
      <c r="C18" s="23">
        <f>SUM(C6+C12+C13+C14+C15+C16+C17)</f>
        <v>0</v>
      </c>
      <c r="D18" s="23">
        <f t="shared" ref="D18" si="1">SUM(D6+D12+D13+D14+D15+D16+D17)</f>
        <v>0</v>
      </c>
    </row>
    <row r="19" spans="1:4" s="40" customFormat="1" ht="24">
      <c r="A19" s="11" t="s">
        <v>50</v>
      </c>
      <c r="B19" s="117">
        <v>0</v>
      </c>
      <c r="C19" s="117">
        <v>0</v>
      </c>
      <c r="D19" s="117">
        <v>0</v>
      </c>
    </row>
    <row r="20" spans="1:4" s="40" customFormat="1">
      <c r="A20" s="11" t="s">
        <v>89</v>
      </c>
      <c r="B20" s="117">
        <v>0</v>
      </c>
      <c r="C20" s="117">
        <v>0</v>
      </c>
      <c r="D20" s="117">
        <v>0</v>
      </c>
    </row>
    <row r="21" spans="1:4" s="40" customFormat="1">
      <c r="A21" s="11" t="s">
        <v>193</v>
      </c>
      <c r="B21" s="117">
        <v>0</v>
      </c>
      <c r="C21" s="117">
        <v>0</v>
      </c>
      <c r="D21" s="117">
        <v>0</v>
      </c>
    </row>
    <row r="22" spans="1:4" s="40" customFormat="1">
      <c r="A22" s="11" t="s">
        <v>51</v>
      </c>
      <c r="B22" s="117">
        <v>0</v>
      </c>
      <c r="C22" s="117">
        <v>0</v>
      </c>
      <c r="D22" s="117">
        <v>0</v>
      </c>
    </row>
    <row r="23" spans="1:4" s="40" customFormat="1">
      <c r="A23" s="11" t="s">
        <v>147</v>
      </c>
      <c r="B23" s="117">
        <v>0</v>
      </c>
      <c r="C23" s="117">
        <v>0</v>
      </c>
      <c r="D23" s="117">
        <v>0</v>
      </c>
    </row>
    <row r="24" spans="1:4" s="40" customFormat="1">
      <c r="A24" s="11" t="s">
        <v>52</v>
      </c>
      <c r="B24" s="117">
        <v>0</v>
      </c>
      <c r="C24" s="117">
        <v>0</v>
      </c>
      <c r="D24" s="117">
        <v>0</v>
      </c>
    </row>
    <row r="25" spans="1:4" s="40" customFormat="1" ht="24">
      <c r="A25" s="11" t="s">
        <v>53</v>
      </c>
      <c r="B25" s="117">
        <v>0</v>
      </c>
      <c r="C25" s="117">
        <v>0</v>
      </c>
      <c r="D25" s="117">
        <v>0</v>
      </c>
    </row>
    <row r="26" spans="1:4" s="40" customFormat="1" ht="24">
      <c r="A26" s="11" t="s">
        <v>54</v>
      </c>
      <c r="B26" s="117">
        <v>0</v>
      </c>
      <c r="C26" s="117">
        <v>0</v>
      </c>
      <c r="D26" s="117">
        <v>0</v>
      </c>
    </row>
    <row r="27" spans="1:4" s="40" customFormat="1">
      <c r="A27" s="11" t="s">
        <v>55</v>
      </c>
      <c r="B27" s="117">
        <v>0</v>
      </c>
      <c r="C27" s="117">
        <v>0</v>
      </c>
      <c r="D27" s="117">
        <v>0</v>
      </c>
    </row>
    <row r="28" spans="1:4" s="40" customFormat="1">
      <c r="A28" s="11" t="s">
        <v>150</v>
      </c>
      <c r="B28" s="117">
        <v>0</v>
      </c>
      <c r="C28" s="117">
        <v>0</v>
      </c>
      <c r="D28" s="117">
        <v>0</v>
      </c>
    </row>
    <row r="29" spans="1:4" s="40" customFormat="1">
      <c r="A29" s="14" t="s">
        <v>56</v>
      </c>
      <c r="B29" s="23">
        <f>B19+B20+B21+B22-B23+B24+B25+B26+B27+B28</f>
        <v>0</v>
      </c>
      <c r="C29" s="23">
        <f t="shared" ref="C29:D29" si="2">C19+C20+C21+C22-C23+C24+C25+C26+C27+C28</f>
        <v>0</v>
      </c>
      <c r="D29" s="23">
        <f t="shared" si="2"/>
        <v>0</v>
      </c>
    </row>
    <row r="30" spans="1:4" s="40" customFormat="1">
      <c r="A30" s="14" t="s">
        <v>188</v>
      </c>
      <c r="B30" s="23">
        <f>B18-B29</f>
        <v>0</v>
      </c>
      <c r="C30" s="23">
        <f t="shared" ref="C30:D30" si="3">C18-C29</f>
        <v>0</v>
      </c>
      <c r="D30" s="23">
        <f t="shared" si="3"/>
        <v>0</v>
      </c>
    </row>
    <row r="31" spans="1:4">
      <c r="A31" s="11" t="s">
        <v>180</v>
      </c>
      <c r="B31" s="42" t="str">
        <f>IF(B18-B29&gt;0,B18-B29,"")</f>
        <v/>
      </c>
      <c r="C31" s="42" t="str">
        <f t="shared" ref="C31:D31" si="4">IF(C18-C29&gt;0,C18-C29,"")</f>
        <v/>
      </c>
      <c r="D31" s="42" t="str">
        <f t="shared" si="4"/>
        <v/>
      </c>
    </row>
    <row r="32" spans="1:4">
      <c r="A32" s="11" t="s">
        <v>181</v>
      </c>
      <c r="B32" s="42" t="str">
        <f>IF(B18-B29&lt;0,-B18+B29,"")</f>
        <v/>
      </c>
      <c r="C32" s="42" t="str">
        <f t="shared" ref="C32:D32" si="5">IF(C18-C29&lt;0,-C18+C29,"")</f>
        <v/>
      </c>
      <c r="D32" s="42" t="str">
        <f t="shared" si="5"/>
        <v/>
      </c>
    </row>
    <row r="33" spans="1:4">
      <c r="A33" s="11" t="s">
        <v>90</v>
      </c>
      <c r="B33" s="117">
        <v>0</v>
      </c>
      <c r="C33" s="117">
        <v>0</v>
      </c>
      <c r="D33" s="117">
        <v>0</v>
      </c>
    </row>
    <row r="34" spans="1:4">
      <c r="A34" s="11" t="s">
        <v>137</v>
      </c>
      <c r="B34" s="117">
        <v>0</v>
      </c>
      <c r="C34" s="117">
        <v>0</v>
      </c>
      <c r="D34" s="117">
        <v>0</v>
      </c>
    </row>
    <row r="35" spans="1:4" ht="24">
      <c r="A35" s="11" t="s">
        <v>136</v>
      </c>
      <c r="B35" s="117">
        <v>0</v>
      </c>
      <c r="C35" s="117">
        <v>0</v>
      </c>
      <c r="D35" s="117">
        <v>0</v>
      </c>
    </row>
    <row r="36" spans="1:4">
      <c r="A36" s="11" t="s">
        <v>135</v>
      </c>
      <c r="B36" s="117">
        <v>0</v>
      </c>
      <c r="C36" s="117">
        <v>0</v>
      </c>
      <c r="D36" s="117">
        <v>0</v>
      </c>
    </row>
    <row r="37" spans="1:4">
      <c r="A37" s="14" t="s">
        <v>36</v>
      </c>
      <c r="B37" s="43">
        <f>B36+B35+B34+B33</f>
        <v>0</v>
      </c>
      <c r="C37" s="43">
        <f t="shared" ref="C37:D37" si="6">C36+C35+C34+C33</f>
        <v>0</v>
      </c>
      <c r="D37" s="43">
        <f t="shared" si="6"/>
        <v>0</v>
      </c>
    </row>
    <row r="38" spans="1:4" ht="36">
      <c r="A38" s="11" t="s">
        <v>57</v>
      </c>
      <c r="B38" s="117">
        <v>0</v>
      </c>
      <c r="C38" s="117">
        <v>0</v>
      </c>
      <c r="D38" s="117">
        <v>0</v>
      </c>
    </row>
    <row r="39" spans="1:4">
      <c r="A39" s="11" t="s">
        <v>58</v>
      </c>
      <c r="B39" s="117">
        <v>0</v>
      </c>
      <c r="C39" s="117">
        <v>0</v>
      </c>
      <c r="D39" s="117">
        <v>0</v>
      </c>
    </row>
    <row r="40" spans="1:4">
      <c r="A40" s="11" t="s">
        <v>59</v>
      </c>
      <c r="B40" s="117">
        <v>0</v>
      </c>
      <c r="C40" s="117">
        <v>0</v>
      </c>
      <c r="D40" s="117">
        <v>0</v>
      </c>
    </row>
    <row r="41" spans="1:4" s="40" customFormat="1">
      <c r="A41" s="14" t="s">
        <v>37</v>
      </c>
      <c r="B41" s="23">
        <f>SUM(B38:B40)</f>
        <v>0</v>
      </c>
      <c r="C41" s="23">
        <f t="shared" ref="C41:D41" si="7">SUM(C38:C40)</f>
        <v>0</v>
      </c>
      <c r="D41" s="23">
        <f t="shared" si="7"/>
        <v>0</v>
      </c>
    </row>
    <row r="42" spans="1:4" s="40" customFormat="1">
      <c r="A42" s="14" t="s">
        <v>189</v>
      </c>
      <c r="B42" s="23">
        <f>B37-B41</f>
        <v>0</v>
      </c>
      <c r="C42" s="23">
        <f t="shared" ref="C42:D42" si="8">C37-C41</f>
        <v>0</v>
      </c>
      <c r="D42" s="23">
        <f t="shared" si="8"/>
        <v>0</v>
      </c>
    </row>
    <row r="43" spans="1:4">
      <c r="A43" s="11" t="s">
        <v>180</v>
      </c>
      <c r="B43" s="42" t="str">
        <f>IF(B37-B41&gt;0,B37-B41,"")</f>
        <v/>
      </c>
      <c r="C43" s="42" t="str">
        <f t="shared" ref="C43:D43" si="9">IF(C37-C41&gt;0,C37-C41,"")</f>
        <v/>
      </c>
      <c r="D43" s="42" t="str">
        <f t="shared" si="9"/>
        <v/>
      </c>
    </row>
    <row r="44" spans="1:4">
      <c r="A44" s="11" t="s">
        <v>181</v>
      </c>
      <c r="B44" s="42" t="str">
        <f>IF(B37-B41&lt;0,-B37+B41,"")</f>
        <v/>
      </c>
      <c r="C44" s="42" t="str">
        <f t="shared" ref="C44:D44" si="10">IF(C37-C41&lt;0,-C37+C41,"")</f>
        <v/>
      </c>
      <c r="D44" s="42" t="str">
        <f t="shared" si="10"/>
        <v/>
      </c>
    </row>
    <row r="45" spans="1:4" s="40" customFormat="1">
      <c r="A45" s="14" t="s">
        <v>38</v>
      </c>
      <c r="B45" s="23">
        <f>B30+B42</f>
        <v>0</v>
      </c>
      <c r="C45" s="23">
        <f t="shared" ref="C45:D45" si="11">C30+C42</f>
        <v>0</v>
      </c>
      <c r="D45" s="23">
        <f t="shared" si="11"/>
        <v>0</v>
      </c>
    </row>
    <row r="46" spans="1:4">
      <c r="A46" s="11" t="s">
        <v>39</v>
      </c>
      <c r="B46" s="42" t="str">
        <f>IF(B30+B42&gt;0,B30+B42,"")</f>
        <v/>
      </c>
      <c r="C46" s="42" t="str">
        <f t="shared" ref="C46:D46" si="12">IF(C30+C42&gt;0,C30+C42,"")</f>
        <v/>
      </c>
      <c r="D46" s="42" t="str">
        <f t="shared" si="12"/>
        <v/>
      </c>
    </row>
    <row r="47" spans="1:4">
      <c r="A47" s="11" t="s">
        <v>40</v>
      </c>
      <c r="B47" s="42" t="str">
        <f>IF(B30+B42&lt;0,-B30-B42,"")</f>
        <v/>
      </c>
      <c r="C47" s="42" t="str">
        <f t="shared" ref="C47:D47" si="13">IF(C30+C42&lt;0,-C30-C42,"")</f>
        <v/>
      </c>
      <c r="D47" s="42" t="str">
        <f t="shared" si="13"/>
        <v/>
      </c>
    </row>
    <row r="48" spans="1:4" s="45" customFormat="1" hidden="1">
      <c r="A48" s="14" t="s">
        <v>41</v>
      </c>
      <c r="B48" s="44">
        <v>0</v>
      </c>
      <c r="C48" s="44">
        <v>0</v>
      </c>
      <c r="D48" s="44">
        <v>0</v>
      </c>
    </row>
    <row r="49" spans="1:4" s="45" customFormat="1" hidden="1">
      <c r="A49" s="14" t="s">
        <v>42</v>
      </c>
      <c r="B49" s="44">
        <v>0</v>
      </c>
      <c r="C49" s="44">
        <v>0</v>
      </c>
      <c r="D49" s="44">
        <v>0</v>
      </c>
    </row>
    <row r="50" spans="1:4" s="45" customFormat="1" hidden="1">
      <c r="A50" s="14" t="s">
        <v>43</v>
      </c>
      <c r="B50" s="23">
        <f>B48-B49</f>
        <v>0</v>
      </c>
      <c r="C50" s="23">
        <f t="shared" ref="C50:D50" si="14">C48-C49</f>
        <v>0</v>
      </c>
      <c r="D50" s="23">
        <f t="shared" si="14"/>
        <v>0</v>
      </c>
    </row>
    <row r="51" spans="1:4" s="46" customFormat="1" hidden="1">
      <c r="A51" s="11" t="s">
        <v>44</v>
      </c>
      <c r="B51" s="42" t="str">
        <f>IF(B48-B49&gt;0,B48-B49,"")</f>
        <v/>
      </c>
      <c r="C51" s="42" t="str">
        <f t="shared" ref="C51:D51" si="15">IF(C48-C49&gt;0,C48-C49,"")</f>
        <v/>
      </c>
      <c r="D51" s="42" t="str">
        <f t="shared" si="15"/>
        <v/>
      </c>
    </row>
    <row r="52" spans="1:4" s="46" customFormat="1" hidden="1">
      <c r="A52" s="11" t="s">
        <v>45</v>
      </c>
      <c r="B52" s="42" t="str">
        <f>IF(B48-B49&lt;0,-B48+B49,"")</f>
        <v/>
      </c>
      <c r="C52" s="42" t="str">
        <f t="shared" ref="C52:D52" si="16">IF(C48-C49&lt;0,-C48+C49,"")</f>
        <v/>
      </c>
      <c r="D52" s="42" t="str">
        <f t="shared" si="16"/>
        <v/>
      </c>
    </row>
    <row r="53" spans="1:4" s="45" customFormat="1">
      <c r="A53" s="14" t="s">
        <v>46</v>
      </c>
      <c r="B53" s="23">
        <f>B18+B37+B48</f>
        <v>0</v>
      </c>
      <c r="C53" s="23">
        <f t="shared" ref="C53:D53" si="17">C18+C37+C48</f>
        <v>0</v>
      </c>
      <c r="D53" s="23">
        <f t="shared" si="17"/>
        <v>0</v>
      </c>
    </row>
    <row r="54" spans="1:4" s="45" customFormat="1">
      <c r="A54" s="14" t="s">
        <v>47</v>
      </c>
      <c r="B54" s="23">
        <f>B29+B41+B49</f>
        <v>0</v>
      </c>
      <c r="C54" s="23">
        <f t="shared" ref="C54:D54" si="18">C29+C41+C49</f>
        <v>0</v>
      </c>
      <c r="D54" s="23">
        <f t="shared" si="18"/>
        <v>0</v>
      </c>
    </row>
    <row r="55" spans="1:4" s="45" customFormat="1">
      <c r="A55" s="14" t="s">
        <v>182</v>
      </c>
      <c r="B55" s="23">
        <f>B53-B54</f>
        <v>0</v>
      </c>
      <c r="C55" s="23">
        <f t="shared" ref="C55:D55" si="19">C53-C54</f>
        <v>0</v>
      </c>
      <c r="D55" s="23">
        <f t="shared" si="19"/>
        <v>0</v>
      </c>
    </row>
    <row r="56" spans="1:4" s="46" customFormat="1">
      <c r="A56" s="11" t="s">
        <v>180</v>
      </c>
      <c r="B56" s="42" t="str">
        <f>IF(B53-B54&gt;0,B53-B54,"")</f>
        <v/>
      </c>
      <c r="C56" s="42" t="str">
        <f t="shared" ref="C56:D56" si="20">IF(C53-C54&gt;0,C53-C54,"")</f>
        <v/>
      </c>
      <c r="D56" s="42" t="str">
        <f t="shared" si="20"/>
        <v/>
      </c>
    </row>
    <row r="57" spans="1:4" s="46" customFormat="1">
      <c r="A57" s="11" t="s">
        <v>181</v>
      </c>
      <c r="B57" s="42" t="str">
        <f>IF(B53-B54&lt;0,-B53+B54,"")</f>
        <v/>
      </c>
      <c r="C57" s="42" t="str">
        <f t="shared" ref="C57:D57" si="21">IF(C53-C54&lt;0,-C53+C54,"")</f>
        <v/>
      </c>
      <c r="D57" s="42" t="str">
        <f t="shared" si="21"/>
        <v/>
      </c>
    </row>
    <row r="58" spans="1:4" s="46" customFormat="1">
      <c r="A58" s="11" t="s">
        <v>60</v>
      </c>
      <c r="B58" s="117">
        <v>0</v>
      </c>
      <c r="C58" s="117">
        <v>0</v>
      </c>
      <c r="D58" s="117">
        <v>0</v>
      </c>
    </row>
    <row r="59" spans="1:4" s="46" customFormat="1" ht="36" customHeight="1">
      <c r="A59" s="11" t="s">
        <v>194</v>
      </c>
      <c r="B59" s="117">
        <v>0</v>
      </c>
      <c r="C59" s="117">
        <v>0</v>
      </c>
      <c r="D59" s="117">
        <v>0</v>
      </c>
    </row>
    <row r="60" spans="1:4" s="46" customFormat="1" ht="38.450000000000003" customHeight="1">
      <c r="A60" s="11" t="s">
        <v>195</v>
      </c>
      <c r="B60" s="117">
        <v>0</v>
      </c>
      <c r="C60" s="117">
        <v>0</v>
      </c>
      <c r="D60" s="117">
        <v>0</v>
      </c>
    </row>
    <row r="61" spans="1:4" s="46" customFormat="1">
      <c r="A61" s="11" t="s">
        <v>161</v>
      </c>
      <c r="B61" s="117">
        <v>0</v>
      </c>
      <c r="C61" s="117">
        <v>0</v>
      </c>
      <c r="D61" s="117">
        <v>0</v>
      </c>
    </row>
    <row r="62" spans="1:4" s="46" customFormat="1" ht="24">
      <c r="A62" s="11" t="s">
        <v>138</v>
      </c>
      <c r="B62" s="117">
        <v>0</v>
      </c>
      <c r="C62" s="117">
        <v>0</v>
      </c>
      <c r="D62" s="117">
        <v>0</v>
      </c>
    </row>
    <row r="63" spans="1:4" s="45" customFormat="1" ht="24">
      <c r="A63" s="14" t="s">
        <v>179</v>
      </c>
      <c r="B63" s="23">
        <f>B55-B58-B62-B61-B59+B60</f>
        <v>0</v>
      </c>
      <c r="C63" s="23">
        <f t="shared" ref="C63:D63" si="22">C55-C58-C62-C61-C59+C60</f>
        <v>0</v>
      </c>
      <c r="D63" s="23">
        <f t="shared" si="22"/>
        <v>0</v>
      </c>
    </row>
    <row r="64" spans="1:4" s="46" customFormat="1">
      <c r="A64" s="11" t="s">
        <v>180</v>
      </c>
      <c r="B64" s="42">
        <f>IF(B63&gt;=0,B63,"")</f>
        <v>0</v>
      </c>
      <c r="C64" s="42">
        <f t="shared" ref="C64:D64" si="23">IF(C63&gt;=0,C63,"")</f>
        <v>0</v>
      </c>
      <c r="D64" s="42">
        <f t="shared" si="23"/>
        <v>0</v>
      </c>
    </row>
    <row r="65" spans="1:4" s="46" customFormat="1">
      <c r="A65" s="11" t="s">
        <v>181</v>
      </c>
      <c r="B65" s="42" t="str">
        <f>IF(B63&lt;0,-B63,"")</f>
        <v/>
      </c>
      <c r="C65" s="42" t="str">
        <f t="shared" ref="C65:D65" si="24">IF(C63&lt;0,-C63,"")</f>
        <v/>
      </c>
      <c r="D65" s="42" t="str">
        <f t="shared" si="24"/>
        <v/>
      </c>
    </row>
    <row r="66" spans="1:4">
      <c r="A66" s="11" t="s">
        <v>196</v>
      </c>
      <c r="B66" s="117">
        <v>0</v>
      </c>
      <c r="C66" s="117">
        <v>0</v>
      </c>
      <c r="D66" s="117">
        <v>0</v>
      </c>
    </row>
  </sheetData>
  <sheetProtection algorithmName="SHA-512" hashValue="2ss/99QhVVAcYqrZjfhKb+npVeze9lD+k5hOLDLYT6yeJ0CyC76SUyYlMfDyafvVxS22RS/LBTvWXRt/vOZxYw==" saltValue="ZkCTy2lJwWwWmPCCGbNypg==" spinCount="100000" sheet="1" objects="1" scenarios="1"/>
  <mergeCells count="1">
    <mergeCell ref="A3:D3"/>
  </mergeCells>
  <pageMargins left="0.2" right="0.2" top="0.25" bottom="0.25" header="0.05" footer="0.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5"/>
  <dimension ref="A1:H40"/>
  <sheetViews>
    <sheetView topLeftCell="A11" zoomScaleNormal="100" workbookViewId="0">
      <selection sqref="A1:F40"/>
    </sheetView>
  </sheetViews>
  <sheetFormatPr defaultColWidth="12" defaultRowHeight="12"/>
  <cols>
    <col min="1" max="1" width="4.85546875" style="48" customWidth="1"/>
    <col min="2" max="3" width="12" style="48"/>
    <col min="4" max="4" width="34.28515625" style="48" customWidth="1"/>
    <col min="5" max="5" width="15.85546875" style="48" customWidth="1"/>
    <col min="6" max="6" width="15.140625" style="48" customWidth="1"/>
    <col min="7" max="16384" width="12" style="48"/>
  </cols>
  <sheetData>
    <row r="1" spans="1:8">
      <c r="A1" s="191" t="s">
        <v>198</v>
      </c>
      <c r="B1" s="191"/>
      <c r="C1" s="191"/>
      <c r="D1" s="191"/>
      <c r="E1" s="191"/>
      <c r="F1" s="191"/>
    </row>
    <row r="2" spans="1:8">
      <c r="A2" s="75"/>
      <c r="B2" s="75"/>
      <c r="C2" s="75"/>
      <c r="D2" s="75"/>
      <c r="E2" s="75"/>
      <c r="F2" s="75"/>
    </row>
    <row r="3" spans="1:8">
      <c r="A3" s="192" t="s">
        <v>172</v>
      </c>
      <c r="B3" s="192"/>
      <c r="C3" s="192"/>
      <c r="D3" s="192"/>
      <c r="E3" s="192"/>
      <c r="F3" s="192"/>
    </row>
    <row r="4" spans="1:8">
      <c r="A4" s="49"/>
      <c r="B4" s="49"/>
      <c r="C4" s="49"/>
      <c r="D4" s="49"/>
      <c r="E4" s="49"/>
      <c r="F4" s="49"/>
    </row>
    <row r="5" spans="1:8" ht="15" customHeight="1">
      <c r="A5" s="177" t="s">
        <v>106</v>
      </c>
      <c r="B5" s="177"/>
      <c r="C5" s="177"/>
      <c r="D5" s="177"/>
      <c r="E5" s="177"/>
      <c r="F5" s="177"/>
    </row>
    <row r="6" spans="1:8" ht="30" customHeight="1">
      <c r="A6" s="177" t="s">
        <v>242</v>
      </c>
      <c r="B6" s="177"/>
      <c r="C6" s="177"/>
      <c r="D6" s="177"/>
      <c r="E6" s="177"/>
      <c r="F6" s="177"/>
    </row>
    <row r="7" spans="1:8" ht="13.9" customHeight="1">
      <c r="A7" s="177" t="s">
        <v>245</v>
      </c>
      <c r="B7" s="177"/>
      <c r="C7" s="177"/>
      <c r="D7" s="177"/>
      <c r="E7" s="177"/>
      <c r="F7" s="177"/>
    </row>
    <row r="8" spans="1:8" ht="15" customHeight="1">
      <c r="A8" s="183" t="s">
        <v>199</v>
      </c>
      <c r="B8" s="183"/>
      <c r="C8" s="183"/>
      <c r="D8" s="183"/>
      <c r="E8" s="183"/>
      <c r="F8" s="183"/>
    </row>
    <row r="10" spans="1:8" ht="31.15" customHeight="1">
      <c r="A10" s="50" t="s">
        <v>93</v>
      </c>
      <c r="B10" s="193" t="s">
        <v>173</v>
      </c>
      <c r="C10" s="193"/>
      <c r="D10" s="193"/>
      <c r="E10" s="193"/>
      <c r="F10" s="194"/>
    </row>
    <row r="11" spans="1:8" ht="57.6" customHeight="1">
      <c r="A11" s="50" t="s">
        <v>171</v>
      </c>
      <c r="B11" s="193" t="s">
        <v>249</v>
      </c>
      <c r="C11" s="193"/>
      <c r="D11" s="193"/>
      <c r="E11" s="193"/>
      <c r="F11" s="194"/>
      <c r="H11" s="85"/>
    </row>
    <row r="12" spans="1:8" ht="15" customHeight="1">
      <c r="A12" s="51"/>
      <c r="B12" s="177" t="s">
        <v>246</v>
      </c>
      <c r="C12" s="177"/>
      <c r="D12" s="177"/>
      <c r="E12" s="177"/>
      <c r="F12" s="195"/>
    </row>
    <row r="13" spans="1:8">
      <c r="A13" s="51"/>
      <c r="B13" s="172" t="s">
        <v>98</v>
      </c>
      <c r="C13" s="172"/>
      <c r="D13" s="172"/>
      <c r="E13" s="172"/>
      <c r="F13" s="84">
        <f>'01-Bilant '!D66</f>
        <v>0</v>
      </c>
    </row>
    <row r="14" spans="1:8" ht="15" customHeight="1">
      <c r="A14" s="51"/>
      <c r="B14" s="172" t="s">
        <v>99</v>
      </c>
      <c r="C14" s="172"/>
      <c r="D14" s="172"/>
      <c r="E14" s="172"/>
      <c r="F14" s="84">
        <f>'01-Bilant '!D69</f>
        <v>0</v>
      </c>
    </row>
    <row r="15" spans="1:8" ht="15" customHeight="1">
      <c r="A15" s="51"/>
      <c r="B15" s="189" t="s">
        <v>100</v>
      </c>
      <c r="C15" s="189"/>
      <c r="D15" s="189"/>
      <c r="E15" s="189"/>
      <c r="F15" s="53">
        <f>F13+F14</f>
        <v>0</v>
      </c>
    </row>
    <row r="16" spans="1:8" ht="27" customHeight="1" thickBot="1">
      <c r="A16" s="51"/>
      <c r="B16" s="189" t="s">
        <v>101</v>
      </c>
      <c r="C16" s="189"/>
      <c r="D16" s="189"/>
      <c r="E16" s="189"/>
      <c r="F16" s="190"/>
    </row>
    <row r="17" spans="1:6" ht="18.600000000000001" customHeight="1" thickTop="1" thickBot="1">
      <c r="A17" s="51"/>
      <c r="B17" s="186" t="str">
        <f>IF(F15&gt;0,"Solicitantul nu se incadreaza in categoria intreprinderilor in dificultate","Se trece la pasul ii)")</f>
        <v>Se trece la pasul ii)</v>
      </c>
      <c r="C17" s="187"/>
      <c r="D17" s="187"/>
      <c r="E17" s="187"/>
      <c r="F17" s="188"/>
    </row>
    <row r="18" spans="1:6" ht="50.45" customHeight="1" thickTop="1">
      <c r="A18" s="51"/>
      <c r="B18" s="173" t="s">
        <v>247</v>
      </c>
      <c r="C18" s="173"/>
      <c r="D18" s="173"/>
      <c r="E18" s="173"/>
      <c r="F18" s="174"/>
    </row>
    <row r="19" spans="1:6" ht="15" customHeight="1">
      <c r="A19" s="51"/>
      <c r="B19" s="172" t="s">
        <v>102</v>
      </c>
      <c r="C19" s="172"/>
      <c r="D19" s="172"/>
      <c r="E19" s="172"/>
      <c r="F19" s="54">
        <f>'01-Bilant '!D52-'01-Bilant '!D54</f>
        <v>0</v>
      </c>
    </row>
    <row r="20" spans="1:6" ht="15" customHeight="1">
      <c r="A20" s="51"/>
      <c r="B20" s="172" t="s">
        <v>103</v>
      </c>
      <c r="C20" s="172"/>
      <c r="D20" s="172"/>
      <c r="E20" s="172"/>
      <c r="F20" s="54">
        <f>'01-Bilant '!D58</f>
        <v>0</v>
      </c>
    </row>
    <row r="21" spans="1:6" ht="15" customHeight="1">
      <c r="A21" s="51"/>
      <c r="B21" s="172" t="s">
        <v>104</v>
      </c>
      <c r="C21" s="172"/>
      <c r="D21" s="172"/>
      <c r="E21" s="172"/>
      <c r="F21" s="54">
        <f>'01-Bilant '!D59</f>
        <v>0</v>
      </c>
    </row>
    <row r="22" spans="1:6" ht="15" customHeight="1">
      <c r="A22" s="51"/>
      <c r="B22" s="172" t="s">
        <v>105</v>
      </c>
      <c r="C22" s="172"/>
      <c r="D22" s="172"/>
      <c r="E22" s="172"/>
      <c r="F22" s="54">
        <f>'01-Bilant '!D62</f>
        <v>0</v>
      </c>
    </row>
    <row r="23" spans="1:6" ht="15" customHeight="1">
      <c r="A23" s="51"/>
      <c r="B23" s="172" t="s">
        <v>244</v>
      </c>
      <c r="C23" s="172"/>
      <c r="D23" s="172"/>
      <c r="E23" s="172"/>
      <c r="F23" s="54">
        <f>'01-Bilant '!D64-'01-Bilant '!D63-'01-Bilant '!D65-'01-Bilant '!D72</f>
        <v>0</v>
      </c>
    </row>
    <row r="24" spans="1:6">
      <c r="A24" s="51"/>
      <c r="B24" s="171" t="s">
        <v>154</v>
      </c>
      <c r="C24" s="171"/>
      <c r="D24" s="171"/>
      <c r="E24" s="171"/>
      <c r="F24" s="55">
        <f>F15+SUM(F21:F23)</f>
        <v>0</v>
      </c>
    </row>
    <row r="25" spans="1:6" ht="36" customHeight="1">
      <c r="A25" s="51"/>
      <c r="B25" s="178" t="s">
        <v>248</v>
      </c>
      <c r="C25" s="178"/>
      <c r="D25" s="178"/>
      <c r="E25" s="178"/>
      <c r="F25" s="179"/>
    </row>
    <row r="26" spans="1:6" ht="15" customHeight="1">
      <c r="A26" s="56"/>
      <c r="B26" s="49" t="s">
        <v>107</v>
      </c>
      <c r="C26" s="180" t="str">
        <f>CONCATENATE("Solicitantul ",IF(F15&gt;=0,"nu ",IF(F24&gt;=0,"nu ", IF(ABS(F24)&gt;SUM(F19+F20)/2,"","nu "))),"se încadrează în categoria întreprinderilor în dificultate")</f>
        <v>Solicitantul nu se încadrează în categoria întreprinderilor în dificultate</v>
      </c>
      <c r="D26" s="180"/>
      <c r="E26" s="180"/>
      <c r="F26" s="181"/>
    </row>
    <row r="27" spans="1:6" ht="15" customHeight="1">
      <c r="A27" s="56"/>
      <c r="F27" s="57"/>
    </row>
    <row r="28" spans="1:6" ht="67.5" hidden="1" customHeight="1">
      <c r="A28" s="50" t="s">
        <v>162</v>
      </c>
      <c r="B28" s="182" t="s">
        <v>177</v>
      </c>
      <c r="C28" s="182"/>
      <c r="D28" s="182"/>
      <c r="E28" s="58" t="s">
        <v>0</v>
      </c>
      <c r="F28" s="59" t="s">
        <v>1</v>
      </c>
    </row>
    <row r="29" spans="1:6" ht="12" hidden="1" customHeight="1">
      <c r="A29" s="51" t="s">
        <v>163</v>
      </c>
      <c r="B29" s="183" t="s">
        <v>164</v>
      </c>
      <c r="C29" s="183"/>
      <c r="D29" s="183"/>
      <c r="E29" s="60" t="e">
        <f>E30/E31</f>
        <v>#DIV/0!</v>
      </c>
      <c r="F29" s="61" t="e">
        <f>F30/F31</f>
        <v>#DIV/0!</v>
      </c>
    </row>
    <row r="30" spans="1:6" ht="27.75" hidden="1" customHeight="1">
      <c r="A30" s="51"/>
      <c r="B30" s="177" t="s">
        <v>165</v>
      </c>
      <c r="C30" s="177"/>
      <c r="D30" s="177"/>
      <c r="E30" s="62">
        <v>0</v>
      </c>
      <c r="F30" s="52">
        <v>0</v>
      </c>
    </row>
    <row r="31" spans="1:6" ht="12" hidden="1" customHeight="1">
      <c r="A31" s="51"/>
      <c r="B31" s="177" t="s">
        <v>166</v>
      </c>
      <c r="C31" s="177"/>
      <c r="D31" s="177"/>
      <c r="E31" s="62">
        <v>0</v>
      </c>
      <c r="F31" s="52">
        <v>0</v>
      </c>
    </row>
    <row r="32" spans="1:6" ht="12" hidden="1" customHeight="1">
      <c r="A32" s="63" t="s">
        <v>167</v>
      </c>
      <c r="B32" s="184" t="s">
        <v>168</v>
      </c>
      <c r="C32" s="184"/>
      <c r="D32" s="184"/>
      <c r="E32" s="64" t="e">
        <f>E33/E34</f>
        <v>#DIV/0!</v>
      </c>
      <c r="F32" s="65" t="e">
        <f>F33/F34</f>
        <v>#DIV/0!</v>
      </c>
    </row>
    <row r="33" spans="1:6" ht="28.5" hidden="1" customHeight="1">
      <c r="A33" s="56"/>
      <c r="B33" s="185" t="s">
        <v>169</v>
      </c>
      <c r="C33" s="185"/>
      <c r="D33" s="185"/>
      <c r="E33" s="62">
        <v>0</v>
      </c>
      <c r="F33" s="52">
        <v>0</v>
      </c>
    </row>
    <row r="34" spans="1:6" hidden="1">
      <c r="A34" s="56"/>
      <c r="B34" s="185" t="s">
        <v>170</v>
      </c>
      <c r="C34" s="185"/>
      <c r="D34" s="185"/>
      <c r="E34" s="62">
        <v>0</v>
      </c>
      <c r="F34" s="52">
        <v>0</v>
      </c>
    </row>
    <row r="35" spans="1:6">
      <c r="A35" s="56"/>
      <c r="B35" s="66"/>
      <c r="C35" s="66"/>
      <c r="D35" s="66"/>
      <c r="E35" s="66"/>
      <c r="F35" s="67"/>
    </row>
    <row r="36" spans="1:6" ht="26.25" customHeight="1">
      <c r="A36" s="118" t="s">
        <v>94</v>
      </c>
      <c r="B36" s="175" t="s">
        <v>97</v>
      </c>
      <c r="C36" s="175"/>
      <c r="D36" s="175"/>
      <c r="E36" s="175"/>
      <c r="F36" s="176"/>
    </row>
    <row r="37" spans="1:6" ht="27.6" customHeight="1">
      <c r="A37" s="118" t="s">
        <v>95</v>
      </c>
      <c r="B37" s="175" t="s">
        <v>96</v>
      </c>
      <c r="C37" s="175"/>
      <c r="D37" s="175"/>
      <c r="E37" s="175"/>
      <c r="F37" s="176"/>
    </row>
    <row r="40" spans="1:6" ht="39" customHeight="1">
      <c r="A40" s="177" t="s">
        <v>152</v>
      </c>
      <c r="B40" s="177"/>
      <c r="C40" s="177"/>
      <c r="D40" s="177"/>
      <c r="E40" s="177"/>
      <c r="F40" s="177"/>
    </row>
  </sheetData>
  <sheetProtection algorithmName="SHA-512" hashValue="8PeMV626nluWUSg4Xcdi34xgBkj3CfmpyD6J0C9l/+CzCZK9F0e0Fsid7gg8Axp+RmC69Zdv9CJmOoZVuO8M5w==" saltValue="+9qkHgKFzQ21SZdi9l0cmw==" spinCount="100000" sheet="1" objects="1" scenarios="1"/>
  <mergeCells count="33">
    <mergeCell ref="B17:F17"/>
    <mergeCell ref="B16:F16"/>
    <mergeCell ref="A1:F1"/>
    <mergeCell ref="A3:F3"/>
    <mergeCell ref="A5:F5"/>
    <mergeCell ref="A6:F6"/>
    <mergeCell ref="A8:F8"/>
    <mergeCell ref="B10:F10"/>
    <mergeCell ref="B11:F11"/>
    <mergeCell ref="B12:F12"/>
    <mergeCell ref="B13:E13"/>
    <mergeCell ref="B14:E14"/>
    <mergeCell ref="B15:E15"/>
    <mergeCell ref="A7:F7"/>
    <mergeCell ref="B37:F37"/>
    <mergeCell ref="A40:F40"/>
    <mergeCell ref="B25:F25"/>
    <mergeCell ref="C26:F26"/>
    <mergeCell ref="B28:D28"/>
    <mergeCell ref="B29:D29"/>
    <mergeCell ref="B30:D30"/>
    <mergeCell ref="B31:D31"/>
    <mergeCell ref="B32:D32"/>
    <mergeCell ref="B33:D33"/>
    <mergeCell ref="B34:D34"/>
    <mergeCell ref="B36:F36"/>
    <mergeCell ref="B24:E24"/>
    <mergeCell ref="B23:E23"/>
    <mergeCell ref="B18:F18"/>
    <mergeCell ref="B19:E19"/>
    <mergeCell ref="B20:E20"/>
    <mergeCell ref="B21:E21"/>
    <mergeCell ref="B22:E2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topLeftCell="A47" workbookViewId="0">
      <selection activeCell="A2" sqref="A2:H68"/>
    </sheetView>
  </sheetViews>
  <sheetFormatPr defaultColWidth="17" defaultRowHeight="12"/>
  <cols>
    <col min="1" max="1" width="30.42578125" style="149" customWidth="1"/>
    <col min="2" max="2" width="14.85546875" style="148" customWidth="1"/>
    <col min="3" max="8" width="17" style="148"/>
    <col min="9" max="16384" width="17" style="119"/>
  </cols>
  <sheetData>
    <row r="1" spans="1:8" ht="25.15" customHeight="1">
      <c r="A1" s="199"/>
      <c r="B1" s="199"/>
      <c r="C1" s="199"/>
      <c r="D1" s="199"/>
      <c r="E1" s="199"/>
      <c r="F1" s="199"/>
      <c r="G1" s="199"/>
      <c r="H1" s="199"/>
    </row>
    <row r="2" spans="1:8">
      <c r="A2" s="124"/>
      <c r="B2" s="125"/>
      <c r="C2" s="125"/>
      <c r="D2" s="125"/>
      <c r="E2" s="125"/>
      <c r="F2" s="125"/>
      <c r="G2" s="125"/>
      <c r="H2" s="125"/>
    </row>
    <row r="3" spans="1:8" ht="14.45" customHeight="1">
      <c r="A3" s="204" t="s">
        <v>541</v>
      </c>
      <c r="B3" s="206" t="s">
        <v>62</v>
      </c>
      <c r="C3" s="206"/>
      <c r="D3" s="202" t="s">
        <v>114</v>
      </c>
      <c r="E3" s="206" t="s">
        <v>63</v>
      </c>
      <c r="F3" s="206"/>
      <c r="G3" s="202" t="s">
        <v>115</v>
      </c>
      <c r="H3" s="202" t="s">
        <v>61</v>
      </c>
    </row>
    <row r="4" spans="1:8" ht="38.450000000000003" customHeight="1">
      <c r="A4" s="205"/>
      <c r="B4" s="126" t="s">
        <v>250</v>
      </c>
      <c r="C4" s="126" t="s">
        <v>251</v>
      </c>
      <c r="D4" s="203"/>
      <c r="E4" s="126" t="s">
        <v>250</v>
      </c>
      <c r="F4" s="126" t="s">
        <v>252</v>
      </c>
      <c r="G4" s="203"/>
      <c r="H4" s="203"/>
    </row>
    <row r="5" spans="1:8">
      <c r="A5" s="196" t="s">
        <v>203</v>
      </c>
      <c r="B5" s="196"/>
      <c r="C5" s="196"/>
      <c r="D5" s="196"/>
      <c r="E5" s="196"/>
      <c r="F5" s="196"/>
      <c r="G5" s="196"/>
      <c r="H5" s="196"/>
    </row>
    <row r="6" spans="1:8" ht="97.9" customHeight="1">
      <c r="A6" s="127" t="s">
        <v>204</v>
      </c>
      <c r="B6" s="151">
        <v>0</v>
      </c>
      <c r="C6" s="151">
        <v>0</v>
      </c>
      <c r="D6" s="129">
        <f>B6+C6</f>
        <v>0</v>
      </c>
      <c r="E6" s="151">
        <v>0</v>
      </c>
      <c r="F6" s="151">
        <v>0</v>
      </c>
      <c r="G6" s="129">
        <f>E6+F6</f>
        <v>0</v>
      </c>
      <c r="H6" s="129">
        <f>D6+G6</f>
        <v>0</v>
      </c>
    </row>
    <row r="7" spans="1:8" s="123" customFormat="1">
      <c r="A7" s="130" t="s">
        <v>61</v>
      </c>
      <c r="B7" s="131">
        <f>B6</f>
        <v>0</v>
      </c>
      <c r="C7" s="131">
        <f t="shared" ref="C7:H7" si="0">C6</f>
        <v>0</v>
      </c>
      <c r="D7" s="131">
        <f t="shared" si="0"/>
        <v>0</v>
      </c>
      <c r="E7" s="131">
        <f t="shared" si="0"/>
        <v>0</v>
      </c>
      <c r="F7" s="131">
        <f t="shared" si="0"/>
        <v>0</v>
      </c>
      <c r="G7" s="131">
        <f t="shared" si="0"/>
        <v>0</v>
      </c>
      <c r="H7" s="131">
        <f t="shared" si="0"/>
        <v>0</v>
      </c>
    </row>
    <row r="8" spans="1:8">
      <c r="A8" s="196" t="s">
        <v>202</v>
      </c>
      <c r="B8" s="196"/>
      <c r="C8" s="196"/>
      <c r="D8" s="196"/>
      <c r="E8" s="196"/>
      <c r="F8" s="196"/>
      <c r="G8" s="196"/>
      <c r="H8" s="196"/>
    </row>
    <row r="9" spans="1:8" ht="28.15" customHeight="1">
      <c r="A9" s="132" t="s">
        <v>542</v>
      </c>
      <c r="B9" s="151">
        <v>0</v>
      </c>
      <c r="C9" s="151">
        <v>0</v>
      </c>
      <c r="D9" s="129">
        <f t="shared" ref="D9:D11" si="1">B9+C9</f>
        <v>0</v>
      </c>
      <c r="E9" s="151">
        <v>0</v>
      </c>
      <c r="F9" s="151">
        <v>0</v>
      </c>
      <c r="G9" s="129">
        <f t="shared" ref="G9:G11" si="2">E9+F9</f>
        <v>0</v>
      </c>
      <c r="H9" s="129">
        <f t="shared" ref="H9:H11" si="3">D9+G9</f>
        <v>0</v>
      </c>
    </row>
    <row r="10" spans="1:8" ht="70.5" customHeight="1">
      <c r="A10" s="11" t="s">
        <v>578</v>
      </c>
      <c r="B10" s="151">
        <v>0</v>
      </c>
      <c r="C10" s="151">
        <v>0</v>
      </c>
      <c r="D10" s="129">
        <f t="shared" si="1"/>
        <v>0</v>
      </c>
      <c r="E10" s="151">
        <v>0</v>
      </c>
      <c r="F10" s="151">
        <v>0</v>
      </c>
      <c r="G10" s="129">
        <f t="shared" si="2"/>
        <v>0</v>
      </c>
      <c r="H10" s="129">
        <f t="shared" si="3"/>
        <v>0</v>
      </c>
    </row>
    <row r="11" spans="1:8" ht="54.75" customHeight="1">
      <c r="A11" s="11" t="s">
        <v>543</v>
      </c>
      <c r="B11" s="151">
        <v>0</v>
      </c>
      <c r="C11" s="151">
        <v>0</v>
      </c>
      <c r="D11" s="129">
        <f t="shared" si="1"/>
        <v>0</v>
      </c>
      <c r="E11" s="151">
        <v>0</v>
      </c>
      <c r="F11" s="151">
        <v>0</v>
      </c>
      <c r="G11" s="129">
        <f t="shared" si="2"/>
        <v>0</v>
      </c>
      <c r="H11" s="129">
        <f t="shared" si="3"/>
        <v>0</v>
      </c>
    </row>
    <row r="12" spans="1:8" s="123" customFormat="1">
      <c r="A12" s="133" t="s">
        <v>544</v>
      </c>
      <c r="B12" s="134">
        <f>B9+B11</f>
        <v>0</v>
      </c>
      <c r="C12" s="134">
        <f>C9+C11</f>
        <v>0</v>
      </c>
      <c r="D12" s="134">
        <f>B12+C12</f>
        <v>0</v>
      </c>
      <c r="E12" s="134">
        <f>E9+E11</f>
        <v>0</v>
      </c>
      <c r="F12" s="134">
        <f>F9+F11</f>
        <v>0</v>
      </c>
      <c r="G12" s="134">
        <f>E12+F12</f>
        <v>0</v>
      </c>
      <c r="H12" s="134">
        <f>D12+G12</f>
        <v>0</v>
      </c>
    </row>
    <row r="13" spans="1:8">
      <c r="A13" s="196" t="s">
        <v>200</v>
      </c>
      <c r="B13" s="196"/>
      <c r="C13" s="196"/>
      <c r="D13" s="196"/>
      <c r="E13" s="196"/>
      <c r="F13" s="196"/>
      <c r="G13" s="196"/>
      <c r="H13" s="196"/>
    </row>
    <row r="14" spans="1:8" ht="25.5" customHeight="1">
      <c r="A14" s="11" t="s">
        <v>545</v>
      </c>
      <c r="B14" s="151">
        <v>0</v>
      </c>
      <c r="C14" s="151">
        <v>0</v>
      </c>
      <c r="D14" s="129">
        <f t="shared" ref="D14:D25" si="4">B14+C14</f>
        <v>0</v>
      </c>
      <c r="E14" s="151">
        <v>0</v>
      </c>
      <c r="F14" s="151">
        <v>0</v>
      </c>
      <c r="G14" s="129">
        <f t="shared" ref="G14:G25" si="5">E14+F14</f>
        <v>0</v>
      </c>
      <c r="H14" s="129">
        <f t="shared" ref="H14:H25" si="6">D14+G14</f>
        <v>0</v>
      </c>
    </row>
    <row r="15" spans="1:8" ht="36">
      <c r="A15" s="11" t="s">
        <v>546</v>
      </c>
      <c r="B15" s="151">
        <v>0</v>
      </c>
      <c r="C15" s="151">
        <v>0</v>
      </c>
      <c r="D15" s="129">
        <f t="shared" si="4"/>
        <v>0</v>
      </c>
      <c r="E15" s="151">
        <v>0</v>
      </c>
      <c r="F15" s="151">
        <v>0</v>
      </c>
      <c r="G15" s="129">
        <f t="shared" si="5"/>
        <v>0</v>
      </c>
      <c r="H15" s="129">
        <f t="shared" si="6"/>
        <v>0</v>
      </c>
    </row>
    <row r="16" spans="1:8" ht="36">
      <c r="A16" s="11" t="s">
        <v>547</v>
      </c>
      <c r="B16" s="151">
        <v>0</v>
      </c>
      <c r="C16" s="151">
        <v>0</v>
      </c>
      <c r="D16" s="129">
        <f t="shared" si="4"/>
        <v>0</v>
      </c>
      <c r="E16" s="151">
        <v>0</v>
      </c>
      <c r="F16" s="151">
        <v>0</v>
      </c>
      <c r="G16" s="129">
        <f t="shared" si="5"/>
        <v>0</v>
      </c>
      <c r="H16" s="129">
        <f t="shared" si="6"/>
        <v>0</v>
      </c>
    </row>
    <row r="17" spans="1:8" ht="24" customHeight="1">
      <c r="A17" s="11" t="s">
        <v>548</v>
      </c>
      <c r="B17" s="151">
        <v>0</v>
      </c>
      <c r="C17" s="151">
        <v>0</v>
      </c>
      <c r="D17" s="129">
        <f t="shared" si="4"/>
        <v>0</v>
      </c>
      <c r="E17" s="151">
        <v>0</v>
      </c>
      <c r="F17" s="151">
        <v>0</v>
      </c>
      <c r="G17" s="129">
        <f t="shared" si="5"/>
        <v>0</v>
      </c>
      <c r="H17" s="129">
        <f t="shared" si="6"/>
        <v>0</v>
      </c>
    </row>
    <row r="18" spans="1:8" ht="84.75" customHeight="1">
      <c r="A18" s="128" t="s">
        <v>579</v>
      </c>
      <c r="B18" s="151">
        <v>0</v>
      </c>
      <c r="C18" s="151">
        <v>0</v>
      </c>
      <c r="D18" s="129">
        <f t="shared" si="4"/>
        <v>0</v>
      </c>
      <c r="E18" s="151">
        <v>0</v>
      </c>
      <c r="F18" s="151">
        <v>0</v>
      </c>
      <c r="G18" s="129">
        <f t="shared" si="5"/>
        <v>0</v>
      </c>
      <c r="H18" s="129">
        <f t="shared" si="6"/>
        <v>0</v>
      </c>
    </row>
    <row r="19" spans="1:8" ht="45" customHeight="1">
      <c r="A19" s="11" t="s">
        <v>549</v>
      </c>
      <c r="B19" s="151">
        <v>0</v>
      </c>
      <c r="C19" s="151">
        <v>0</v>
      </c>
      <c r="D19" s="129">
        <f t="shared" si="4"/>
        <v>0</v>
      </c>
      <c r="E19" s="151">
        <v>0</v>
      </c>
      <c r="F19" s="151">
        <v>0</v>
      </c>
      <c r="G19" s="129">
        <f t="shared" si="5"/>
        <v>0</v>
      </c>
      <c r="H19" s="129">
        <f t="shared" si="6"/>
        <v>0</v>
      </c>
    </row>
    <row r="20" spans="1:8" ht="48" customHeight="1">
      <c r="A20" s="11" t="s">
        <v>550</v>
      </c>
      <c r="B20" s="151">
        <v>0</v>
      </c>
      <c r="C20" s="151">
        <v>0</v>
      </c>
      <c r="D20" s="129">
        <f t="shared" si="4"/>
        <v>0</v>
      </c>
      <c r="E20" s="151">
        <v>0</v>
      </c>
      <c r="F20" s="151">
        <v>0</v>
      </c>
      <c r="G20" s="129">
        <f t="shared" si="5"/>
        <v>0</v>
      </c>
      <c r="H20" s="129">
        <f t="shared" si="6"/>
        <v>0</v>
      </c>
    </row>
    <row r="21" spans="1:8" ht="36">
      <c r="A21" s="11" t="s">
        <v>551</v>
      </c>
      <c r="B21" s="151">
        <v>0</v>
      </c>
      <c r="C21" s="151">
        <v>0</v>
      </c>
      <c r="D21" s="129">
        <f t="shared" si="4"/>
        <v>0</v>
      </c>
      <c r="E21" s="151">
        <v>0</v>
      </c>
      <c r="F21" s="151">
        <v>0</v>
      </c>
      <c r="G21" s="129">
        <f t="shared" si="5"/>
        <v>0</v>
      </c>
      <c r="H21" s="129">
        <f t="shared" si="6"/>
        <v>0</v>
      </c>
    </row>
    <row r="22" spans="1:8" ht="24">
      <c r="A22" s="11" t="s">
        <v>552</v>
      </c>
      <c r="B22" s="151">
        <v>0</v>
      </c>
      <c r="C22" s="151">
        <v>0</v>
      </c>
      <c r="D22" s="129">
        <f t="shared" si="4"/>
        <v>0</v>
      </c>
      <c r="E22" s="151">
        <v>0</v>
      </c>
      <c r="F22" s="151">
        <v>0</v>
      </c>
      <c r="G22" s="129">
        <f t="shared" si="5"/>
        <v>0</v>
      </c>
      <c r="H22" s="129">
        <f t="shared" si="6"/>
        <v>0</v>
      </c>
    </row>
    <row r="23" spans="1:8">
      <c r="A23" s="128" t="s">
        <v>553</v>
      </c>
      <c r="B23" s="151">
        <v>0</v>
      </c>
      <c r="C23" s="151">
        <v>0</v>
      </c>
      <c r="D23" s="129">
        <f t="shared" si="4"/>
        <v>0</v>
      </c>
      <c r="E23" s="151">
        <v>0</v>
      </c>
      <c r="F23" s="151">
        <v>0</v>
      </c>
      <c r="G23" s="129">
        <f t="shared" si="5"/>
        <v>0</v>
      </c>
      <c r="H23" s="129">
        <f t="shared" si="6"/>
        <v>0</v>
      </c>
    </row>
    <row r="24" spans="1:8" ht="24">
      <c r="A24" s="128" t="str">
        <f>[3]Sheet1!B62</f>
        <v>6.1 Pregatirea personalului de exploatare_x000D_</v>
      </c>
      <c r="B24" s="151">
        <v>0</v>
      </c>
      <c r="C24" s="151">
        <v>0</v>
      </c>
      <c r="D24" s="129">
        <f t="shared" si="4"/>
        <v>0</v>
      </c>
      <c r="E24" s="151">
        <v>0</v>
      </c>
      <c r="F24" s="151">
        <v>0</v>
      </c>
      <c r="G24" s="129">
        <f t="shared" si="5"/>
        <v>0</v>
      </c>
      <c r="H24" s="129">
        <f t="shared" si="6"/>
        <v>0</v>
      </c>
    </row>
    <row r="25" spans="1:8">
      <c r="A25" s="128" t="str">
        <f>[3]Sheet1!B63</f>
        <v>6.2 Probe tehnologice si teste_x000D_</v>
      </c>
      <c r="B25" s="151">
        <v>0</v>
      </c>
      <c r="C25" s="151">
        <v>0</v>
      </c>
      <c r="D25" s="129">
        <f t="shared" si="4"/>
        <v>0</v>
      </c>
      <c r="E25" s="151">
        <v>0</v>
      </c>
      <c r="F25" s="151">
        <v>0</v>
      </c>
      <c r="G25" s="129">
        <f t="shared" si="5"/>
        <v>0</v>
      </c>
      <c r="H25" s="129">
        <f t="shared" si="6"/>
        <v>0</v>
      </c>
    </row>
    <row r="26" spans="1:8" s="123" customFormat="1">
      <c r="A26" s="133" t="s">
        <v>554</v>
      </c>
      <c r="B26" s="134">
        <f>B14+B15+B16+B17+B19+B20+B21+B22+B23+B24+B25</f>
        <v>0</v>
      </c>
      <c r="C26" s="134">
        <f t="shared" ref="C26:H26" si="7">C14+C15+C16+C17+C19+C20+C21+C22+C23+C24+C25</f>
        <v>0</v>
      </c>
      <c r="D26" s="134">
        <f t="shared" si="7"/>
        <v>0</v>
      </c>
      <c r="E26" s="134">
        <f t="shared" si="7"/>
        <v>0</v>
      </c>
      <c r="F26" s="134">
        <f t="shared" si="7"/>
        <v>0</v>
      </c>
      <c r="G26" s="134">
        <f t="shared" si="7"/>
        <v>0</v>
      </c>
      <c r="H26" s="134">
        <f t="shared" si="7"/>
        <v>0</v>
      </c>
    </row>
    <row r="27" spans="1:8">
      <c r="A27" s="196" t="s">
        <v>175</v>
      </c>
      <c r="B27" s="196"/>
      <c r="C27" s="196"/>
      <c r="D27" s="196"/>
      <c r="E27" s="196"/>
      <c r="F27" s="196"/>
      <c r="G27" s="196"/>
      <c r="H27" s="196"/>
    </row>
    <row r="28" spans="1:8">
      <c r="A28" s="128" t="s">
        <v>555</v>
      </c>
      <c r="B28" s="151">
        <v>0</v>
      </c>
      <c r="C28" s="151">
        <v>0</v>
      </c>
      <c r="D28" s="129">
        <f t="shared" ref="D28:D42" si="8">B28+C28</f>
        <v>0</v>
      </c>
      <c r="E28" s="151">
        <v>0</v>
      </c>
      <c r="F28" s="151">
        <v>0</v>
      </c>
      <c r="G28" s="129">
        <f t="shared" ref="G28:G42" si="9">E28+F28</f>
        <v>0</v>
      </c>
      <c r="H28" s="129">
        <f t="shared" ref="H28:H42" si="10">D28+G28</f>
        <v>0</v>
      </c>
    </row>
    <row r="29" spans="1:8" ht="24">
      <c r="A29" s="128" t="s">
        <v>556</v>
      </c>
      <c r="B29" s="151">
        <v>0</v>
      </c>
      <c r="C29" s="151">
        <v>0</v>
      </c>
      <c r="D29" s="129">
        <f t="shared" si="8"/>
        <v>0</v>
      </c>
      <c r="E29" s="151">
        <v>0</v>
      </c>
      <c r="F29" s="151">
        <v>0</v>
      </c>
      <c r="G29" s="129">
        <f t="shared" si="9"/>
        <v>0</v>
      </c>
      <c r="H29" s="129">
        <f t="shared" si="10"/>
        <v>0</v>
      </c>
    </row>
    <row r="30" spans="1:8">
      <c r="A30" s="128" t="s">
        <v>557</v>
      </c>
      <c r="B30" s="151">
        <v>0</v>
      </c>
      <c r="C30" s="151">
        <v>0</v>
      </c>
      <c r="D30" s="129">
        <f t="shared" si="8"/>
        <v>0</v>
      </c>
      <c r="E30" s="151">
        <v>0</v>
      </c>
      <c r="F30" s="151">
        <v>0</v>
      </c>
      <c r="G30" s="129">
        <f t="shared" si="9"/>
        <v>0</v>
      </c>
      <c r="H30" s="129">
        <f t="shared" si="10"/>
        <v>0</v>
      </c>
    </row>
    <row r="31" spans="1:8" ht="36">
      <c r="A31" s="128" t="s">
        <v>558</v>
      </c>
      <c r="B31" s="151">
        <v>0</v>
      </c>
      <c r="C31" s="151">
        <v>0</v>
      </c>
      <c r="D31" s="129">
        <f t="shared" si="8"/>
        <v>0</v>
      </c>
      <c r="E31" s="151">
        <v>0</v>
      </c>
      <c r="F31" s="151">
        <v>0</v>
      </c>
      <c r="G31" s="129">
        <f t="shared" si="9"/>
        <v>0</v>
      </c>
      <c r="H31" s="129">
        <f t="shared" si="10"/>
        <v>0</v>
      </c>
    </row>
    <row r="32" spans="1:8" ht="16.899999999999999" customHeight="1">
      <c r="A32" s="128" t="s">
        <v>559</v>
      </c>
      <c r="B32" s="151">
        <v>0</v>
      </c>
      <c r="C32" s="151">
        <v>0</v>
      </c>
      <c r="D32" s="129">
        <f t="shared" si="8"/>
        <v>0</v>
      </c>
      <c r="E32" s="151">
        <v>0</v>
      </c>
      <c r="F32" s="151">
        <v>0</v>
      </c>
      <c r="G32" s="129">
        <f t="shared" si="9"/>
        <v>0</v>
      </c>
      <c r="H32" s="129">
        <f t="shared" si="10"/>
        <v>0</v>
      </c>
    </row>
    <row r="33" spans="1:8" ht="16.899999999999999" customHeight="1">
      <c r="A33" s="128" t="s">
        <v>222</v>
      </c>
      <c r="B33" s="151">
        <v>0</v>
      </c>
      <c r="C33" s="151">
        <v>0</v>
      </c>
      <c r="D33" s="129">
        <f t="shared" ref="D33:D41" si="11">B33+C33</f>
        <v>0</v>
      </c>
      <c r="E33" s="151">
        <v>0</v>
      </c>
      <c r="F33" s="151">
        <v>0</v>
      </c>
      <c r="G33" s="129">
        <f t="shared" ref="G33:G37" si="12">E33+F33</f>
        <v>0</v>
      </c>
      <c r="H33" s="129">
        <f t="shared" ref="H33:H37" si="13">D33+G33</f>
        <v>0</v>
      </c>
    </row>
    <row r="34" spans="1:8" ht="30" customHeight="1">
      <c r="A34" s="128" t="s">
        <v>223</v>
      </c>
      <c r="B34" s="151">
        <v>0</v>
      </c>
      <c r="C34" s="151">
        <v>0</v>
      </c>
      <c r="D34" s="129">
        <f t="shared" si="11"/>
        <v>0</v>
      </c>
      <c r="E34" s="151">
        <v>0</v>
      </c>
      <c r="F34" s="151">
        <v>0</v>
      </c>
      <c r="G34" s="129">
        <f t="shared" si="12"/>
        <v>0</v>
      </c>
      <c r="H34" s="129">
        <f t="shared" si="13"/>
        <v>0</v>
      </c>
    </row>
    <row r="35" spans="1:8" ht="38.450000000000003" customHeight="1">
      <c r="A35" s="128" t="s">
        <v>224</v>
      </c>
      <c r="B35" s="151">
        <v>0</v>
      </c>
      <c r="C35" s="151">
        <v>0</v>
      </c>
      <c r="D35" s="129">
        <f t="shared" si="11"/>
        <v>0</v>
      </c>
      <c r="E35" s="151">
        <v>0</v>
      </c>
      <c r="F35" s="151">
        <v>0</v>
      </c>
      <c r="G35" s="129">
        <f t="shared" si="12"/>
        <v>0</v>
      </c>
      <c r="H35" s="129">
        <f t="shared" si="13"/>
        <v>0</v>
      </c>
    </row>
    <row r="36" spans="1:8" ht="42" customHeight="1">
      <c r="A36" s="128" t="s">
        <v>225</v>
      </c>
      <c r="B36" s="151">
        <v>0</v>
      </c>
      <c r="C36" s="151">
        <v>0</v>
      </c>
      <c r="D36" s="129">
        <f t="shared" si="11"/>
        <v>0</v>
      </c>
      <c r="E36" s="151">
        <v>0</v>
      </c>
      <c r="F36" s="151">
        <v>0</v>
      </c>
      <c r="G36" s="129">
        <f t="shared" si="12"/>
        <v>0</v>
      </c>
      <c r="H36" s="129">
        <f t="shared" si="13"/>
        <v>0</v>
      </c>
    </row>
    <row r="37" spans="1:8" ht="34.9" customHeight="1">
      <c r="A37" s="128" t="s">
        <v>226</v>
      </c>
      <c r="B37" s="151">
        <v>0</v>
      </c>
      <c r="C37" s="151">
        <v>0</v>
      </c>
      <c r="D37" s="129">
        <f t="shared" si="11"/>
        <v>0</v>
      </c>
      <c r="E37" s="151">
        <v>0</v>
      </c>
      <c r="F37" s="151">
        <v>0</v>
      </c>
      <c r="G37" s="129">
        <f t="shared" si="12"/>
        <v>0</v>
      </c>
      <c r="H37" s="129">
        <f t="shared" si="13"/>
        <v>0</v>
      </c>
    </row>
    <row r="38" spans="1:8" ht="43.15" customHeight="1">
      <c r="A38" s="128" t="s">
        <v>227</v>
      </c>
      <c r="B38" s="151">
        <v>0</v>
      </c>
      <c r="C38" s="151">
        <v>0</v>
      </c>
      <c r="D38" s="129">
        <f t="shared" si="11"/>
        <v>0</v>
      </c>
      <c r="E38" s="151">
        <v>0</v>
      </c>
      <c r="F38" s="151">
        <v>0</v>
      </c>
      <c r="G38" s="129">
        <f t="shared" ref="G38:G40" si="14">E38+F38</f>
        <v>0</v>
      </c>
      <c r="H38" s="129">
        <f t="shared" ref="H38:H40" si="15">D38+G38</f>
        <v>0</v>
      </c>
    </row>
    <row r="39" spans="1:8" ht="43.15" customHeight="1">
      <c r="A39" s="128" t="s">
        <v>233</v>
      </c>
      <c r="B39" s="151">
        <v>0</v>
      </c>
      <c r="C39" s="151">
        <v>0</v>
      </c>
      <c r="D39" s="129">
        <f t="shared" si="11"/>
        <v>0</v>
      </c>
      <c r="E39" s="151">
        <v>0</v>
      </c>
      <c r="F39" s="151">
        <v>0</v>
      </c>
      <c r="G39" s="129">
        <f t="shared" si="14"/>
        <v>0</v>
      </c>
      <c r="H39" s="129">
        <f t="shared" si="15"/>
        <v>0</v>
      </c>
    </row>
    <row r="40" spans="1:8" ht="59.45" customHeight="1">
      <c r="A40" s="128" t="s">
        <v>580</v>
      </c>
      <c r="B40" s="151">
        <v>0</v>
      </c>
      <c r="C40" s="151">
        <v>0</v>
      </c>
      <c r="D40" s="129">
        <f t="shared" si="11"/>
        <v>0</v>
      </c>
      <c r="E40" s="151">
        <v>0</v>
      </c>
      <c r="F40" s="151">
        <v>0</v>
      </c>
      <c r="G40" s="129">
        <f t="shared" si="14"/>
        <v>0</v>
      </c>
      <c r="H40" s="129">
        <f t="shared" si="15"/>
        <v>0</v>
      </c>
    </row>
    <row r="41" spans="1:8" ht="24">
      <c r="A41" s="136" t="s">
        <v>560</v>
      </c>
      <c r="B41" s="151">
        <v>0</v>
      </c>
      <c r="C41" s="151">
        <v>0</v>
      </c>
      <c r="D41" s="129">
        <f t="shared" si="11"/>
        <v>0</v>
      </c>
      <c r="E41" s="151">
        <v>0</v>
      </c>
      <c r="F41" s="151">
        <v>0</v>
      </c>
      <c r="G41" s="129">
        <f t="shared" si="9"/>
        <v>0</v>
      </c>
      <c r="H41" s="129">
        <f t="shared" si="10"/>
        <v>0</v>
      </c>
    </row>
    <row r="42" spans="1:8">
      <c r="A42" s="135" t="s">
        <v>561</v>
      </c>
      <c r="B42" s="151">
        <v>0</v>
      </c>
      <c r="C42" s="151">
        <v>0</v>
      </c>
      <c r="D42" s="129">
        <f t="shared" si="8"/>
        <v>0</v>
      </c>
      <c r="E42" s="151">
        <v>0</v>
      </c>
      <c r="F42" s="151">
        <v>0</v>
      </c>
      <c r="G42" s="129">
        <f t="shared" si="9"/>
        <v>0</v>
      </c>
      <c r="H42" s="129">
        <f t="shared" si="10"/>
        <v>0</v>
      </c>
    </row>
    <row r="43" spans="1:8" ht="24">
      <c r="A43" s="128" t="s">
        <v>230</v>
      </c>
      <c r="B43" s="151">
        <v>0</v>
      </c>
      <c r="C43" s="151">
        <v>0</v>
      </c>
      <c r="D43" s="129">
        <f t="shared" ref="D43:D48" si="16">B43+C43</f>
        <v>0</v>
      </c>
      <c r="E43" s="151">
        <v>0</v>
      </c>
      <c r="F43" s="151">
        <v>0</v>
      </c>
      <c r="G43" s="129">
        <f t="shared" ref="G43:G48" si="17">E43+F43</f>
        <v>0</v>
      </c>
      <c r="H43" s="129">
        <f t="shared" ref="H43:H48" si="18">D43+G43</f>
        <v>0</v>
      </c>
    </row>
    <row r="44" spans="1:8" ht="24">
      <c r="A44" s="128" t="s">
        <v>231</v>
      </c>
      <c r="B44" s="151">
        <v>0</v>
      </c>
      <c r="C44" s="151">
        <v>0</v>
      </c>
      <c r="D44" s="129">
        <f t="shared" si="16"/>
        <v>0</v>
      </c>
      <c r="E44" s="151">
        <v>0</v>
      </c>
      <c r="F44" s="151">
        <v>0</v>
      </c>
      <c r="G44" s="129">
        <f t="shared" si="17"/>
        <v>0</v>
      </c>
      <c r="H44" s="129">
        <f t="shared" si="18"/>
        <v>0</v>
      </c>
    </row>
    <row r="45" spans="1:8" ht="24">
      <c r="A45" s="128" t="s">
        <v>562</v>
      </c>
      <c r="B45" s="151">
        <v>0</v>
      </c>
      <c r="C45" s="151">
        <v>0</v>
      </c>
      <c r="D45" s="129">
        <f t="shared" si="16"/>
        <v>0</v>
      </c>
      <c r="E45" s="151">
        <v>0</v>
      </c>
      <c r="F45" s="151">
        <v>0</v>
      </c>
      <c r="G45" s="129">
        <f t="shared" si="17"/>
        <v>0</v>
      </c>
      <c r="H45" s="129">
        <f t="shared" si="18"/>
        <v>0</v>
      </c>
    </row>
    <row r="46" spans="1:8" ht="36">
      <c r="A46" s="128" t="s">
        <v>234</v>
      </c>
      <c r="B46" s="151">
        <v>0</v>
      </c>
      <c r="C46" s="151">
        <v>0</v>
      </c>
      <c r="D46" s="129">
        <f t="shared" si="16"/>
        <v>0</v>
      </c>
      <c r="E46" s="151">
        <v>0</v>
      </c>
      <c r="F46" s="151">
        <v>0</v>
      </c>
      <c r="G46" s="129">
        <f t="shared" si="17"/>
        <v>0</v>
      </c>
      <c r="H46" s="129">
        <f t="shared" si="18"/>
        <v>0</v>
      </c>
    </row>
    <row r="47" spans="1:8" ht="48">
      <c r="A47" s="128" t="s">
        <v>402</v>
      </c>
      <c r="B47" s="151">
        <v>0</v>
      </c>
      <c r="C47" s="151">
        <v>0</v>
      </c>
      <c r="D47" s="129">
        <f t="shared" si="16"/>
        <v>0</v>
      </c>
      <c r="E47" s="151">
        <v>0</v>
      </c>
      <c r="F47" s="151">
        <v>0</v>
      </c>
      <c r="G47" s="129">
        <f t="shared" si="17"/>
        <v>0</v>
      </c>
      <c r="H47" s="129">
        <f t="shared" si="18"/>
        <v>0</v>
      </c>
    </row>
    <row r="48" spans="1:8" ht="36">
      <c r="A48" s="128" t="s">
        <v>403</v>
      </c>
      <c r="B48" s="151">
        <v>0</v>
      </c>
      <c r="C48" s="151">
        <v>0</v>
      </c>
      <c r="D48" s="129">
        <f t="shared" si="16"/>
        <v>0</v>
      </c>
      <c r="E48" s="151">
        <v>0</v>
      </c>
      <c r="F48" s="151">
        <v>0</v>
      </c>
      <c r="G48" s="129">
        <f t="shared" si="17"/>
        <v>0</v>
      </c>
      <c r="H48" s="129">
        <f t="shared" si="18"/>
        <v>0</v>
      </c>
    </row>
    <row r="49" spans="1:8">
      <c r="A49" s="133" t="s">
        <v>563</v>
      </c>
      <c r="B49" s="134">
        <f>SUM(B28:B48)</f>
        <v>0</v>
      </c>
      <c r="C49" s="134">
        <f t="shared" ref="C49:H49" si="19">SUM(C28:C48)</f>
        <v>0</v>
      </c>
      <c r="D49" s="134">
        <f t="shared" si="19"/>
        <v>0</v>
      </c>
      <c r="E49" s="134">
        <f t="shared" si="19"/>
        <v>0</v>
      </c>
      <c r="F49" s="134">
        <f t="shared" si="19"/>
        <v>0</v>
      </c>
      <c r="G49" s="134">
        <f t="shared" si="19"/>
        <v>0</v>
      </c>
      <c r="H49" s="134">
        <f t="shared" si="19"/>
        <v>0</v>
      </c>
    </row>
    <row r="50" spans="1:8">
      <c r="A50" s="197" t="s">
        <v>205</v>
      </c>
      <c r="B50" s="198"/>
      <c r="C50" s="198"/>
      <c r="D50" s="198"/>
      <c r="E50" s="198"/>
      <c r="F50" s="198"/>
      <c r="G50" s="198"/>
      <c r="H50" s="198"/>
    </row>
    <row r="51" spans="1:8" ht="36">
      <c r="A51" s="128" t="s">
        <v>235</v>
      </c>
      <c r="B51" s="151">
        <v>0</v>
      </c>
      <c r="C51" s="151">
        <v>0</v>
      </c>
      <c r="D51" s="129">
        <f t="shared" ref="D51:D55" si="20">B51+C51</f>
        <v>0</v>
      </c>
      <c r="E51" s="151">
        <v>0</v>
      </c>
      <c r="F51" s="151">
        <v>0</v>
      </c>
      <c r="G51" s="129">
        <f t="shared" ref="G51:G55" si="21">E51+F51</f>
        <v>0</v>
      </c>
      <c r="H51" s="129">
        <f t="shared" ref="H51:H55" si="22">D51+G51</f>
        <v>0</v>
      </c>
    </row>
    <row r="52" spans="1:8" ht="36">
      <c r="A52" s="128" t="s">
        <v>236</v>
      </c>
      <c r="B52" s="151">
        <v>0</v>
      </c>
      <c r="C52" s="151">
        <v>0</v>
      </c>
      <c r="D52" s="129">
        <f t="shared" si="20"/>
        <v>0</v>
      </c>
      <c r="E52" s="151">
        <v>0</v>
      </c>
      <c r="F52" s="151">
        <v>0</v>
      </c>
      <c r="G52" s="129">
        <f t="shared" si="21"/>
        <v>0</v>
      </c>
      <c r="H52" s="129">
        <f t="shared" si="22"/>
        <v>0</v>
      </c>
    </row>
    <row r="53" spans="1:8" ht="48">
      <c r="A53" s="128" t="s">
        <v>237</v>
      </c>
      <c r="B53" s="151">
        <v>0</v>
      </c>
      <c r="C53" s="151">
        <v>0</v>
      </c>
      <c r="D53" s="129">
        <f t="shared" si="20"/>
        <v>0</v>
      </c>
      <c r="E53" s="151">
        <v>0</v>
      </c>
      <c r="F53" s="151">
        <v>0</v>
      </c>
      <c r="G53" s="129">
        <f t="shared" si="21"/>
        <v>0</v>
      </c>
      <c r="H53" s="129">
        <f t="shared" si="22"/>
        <v>0</v>
      </c>
    </row>
    <row r="54" spans="1:8" ht="24">
      <c r="A54" s="128" t="s">
        <v>238</v>
      </c>
      <c r="B54" s="151">
        <v>0</v>
      </c>
      <c r="C54" s="151">
        <v>0</v>
      </c>
      <c r="D54" s="129">
        <f t="shared" si="20"/>
        <v>0</v>
      </c>
      <c r="E54" s="151">
        <v>0</v>
      </c>
      <c r="F54" s="151">
        <v>0</v>
      </c>
      <c r="G54" s="129">
        <f t="shared" si="21"/>
        <v>0</v>
      </c>
      <c r="H54" s="129">
        <f t="shared" si="22"/>
        <v>0</v>
      </c>
    </row>
    <row r="55" spans="1:8" ht="36">
      <c r="A55" s="128" t="s">
        <v>239</v>
      </c>
      <c r="B55" s="151">
        <v>0</v>
      </c>
      <c r="C55" s="151">
        <v>0</v>
      </c>
      <c r="D55" s="129">
        <f t="shared" si="20"/>
        <v>0</v>
      </c>
      <c r="E55" s="151">
        <v>0</v>
      </c>
      <c r="F55" s="151">
        <v>0</v>
      </c>
      <c r="G55" s="129">
        <f t="shared" si="21"/>
        <v>0</v>
      </c>
      <c r="H55" s="129">
        <f t="shared" si="22"/>
        <v>0</v>
      </c>
    </row>
    <row r="56" spans="1:8" s="123" customFormat="1">
      <c r="A56" s="133" t="s">
        <v>563</v>
      </c>
      <c r="B56" s="134">
        <f>SUM(B51:B55)</f>
        <v>0</v>
      </c>
      <c r="C56" s="134">
        <f t="shared" ref="C56:H56" si="23">SUM(C51:C55)</f>
        <v>0</v>
      </c>
      <c r="D56" s="134">
        <f t="shared" si="23"/>
        <v>0</v>
      </c>
      <c r="E56" s="134">
        <f t="shared" si="23"/>
        <v>0</v>
      </c>
      <c r="F56" s="134">
        <f t="shared" si="23"/>
        <v>0</v>
      </c>
      <c r="G56" s="134">
        <f t="shared" si="23"/>
        <v>0</v>
      </c>
      <c r="H56" s="134">
        <f t="shared" si="23"/>
        <v>0</v>
      </c>
    </row>
    <row r="57" spans="1:8" s="123" customFormat="1">
      <c r="A57" s="133" t="s">
        <v>254</v>
      </c>
      <c r="B57" s="137">
        <f t="shared" ref="B57:H57" si="24">B6+B12+B26+B49+B56</f>
        <v>0</v>
      </c>
      <c r="C57" s="137">
        <f t="shared" si="24"/>
        <v>0</v>
      </c>
      <c r="D57" s="137">
        <f t="shared" si="24"/>
        <v>0</v>
      </c>
      <c r="E57" s="137">
        <f t="shared" si="24"/>
        <v>0</v>
      </c>
      <c r="F57" s="137">
        <f t="shared" si="24"/>
        <v>0</v>
      </c>
      <c r="G57" s="137">
        <f t="shared" si="24"/>
        <v>0</v>
      </c>
      <c r="H57" s="137">
        <f t="shared" si="24"/>
        <v>0</v>
      </c>
    </row>
    <row r="58" spans="1:8">
      <c r="A58" s="138" t="s">
        <v>564</v>
      </c>
      <c r="B58" s="151">
        <v>0</v>
      </c>
      <c r="C58" s="151">
        <v>0</v>
      </c>
      <c r="D58" s="129">
        <f>B58+C58</f>
        <v>0</v>
      </c>
      <c r="E58" s="151">
        <v>0</v>
      </c>
      <c r="F58" s="151">
        <v>0</v>
      </c>
      <c r="G58" s="129">
        <f>E58+F58</f>
        <v>0</v>
      </c>
      <c r="H58" s="139">
        <f>D58+G58</f>
        <v>0</v>
      </c>
    </row>
    <row r="59" spans="1:8" s="142" customFormat="1">
      <c r="A59" s="140"/>
      <c r="B59" s="141"/>
      <c r="C59" s="141"/>
      <c r="D59" s="141"/>
      <c r="E59" s="141"/>
      <c r="F59" s="141"/>
      <c r="G59" s="141"/>
      <c r="H59" s="141"/>
    </row>
    <row r="60" spans="1:8">
      <c r="A60" s="143" t="s">
        <v>64</v>
      </c>
      <c r="B60" s="144" t="s">
        <v>113</v>
      </c>
      <c r="C60" s="141"/>
      <c r="D60" s="141"/>
      <c r="E60" s="141"/>
      <c r="F60" s="141"/>
      <c r="G60" s="141"/>
      <c r="H60" s="141"/>
    </row>
    <row r="61" spans="1:8" ht="24">
      <c r="A61" s="145" t="s">
        <v>65</v>
      </c>
      <c r="B61" s="146">
        <f>H57</f>
        <v>0</v>
      </c>
      <c r="C61" s="141"/>
      <c r="D61" s="141"/>
      <c r="E61" s="141"/>
      <c r="F61" s="141"/>
      <c r="G61" s="141"/>
      <c r="H61" s="141"/>
    </row>
    <row r="62" spans="1:8" ht="24">
      <c r="A62" s="128" t="s">
        <v>118</v>
      </c>
      <c r="B62" s="147">
        <f>G57</f>
        <v>0</v>
      </c>
      <c r="C62" s="141"/>
      <c r="D62" s="141"/>
      <c r="E62" s="141"/>
      <c r="F62" s="141"/>
      <c r="G62" s="141"/>
      <c r="H62" s="141"/>
    </row>
    <row r="63" spans="1:8">
      <c r="A63" s="128" t="s">
        <v>565</v>
      </c>
      <c r="B63" s="147">
        <f>B61-B62</f>
        <v>0</v>
      </c>
      <c r="C63" s="141"/>
      <c r="D63" s="141"/>
      <c r="E63" s="141"/>
      <c r="F63" s="141"/>
      <c r="G63" s="141"/>
      <c r="H63" s="141"/>
    </row>
    <row r="64" spans="1:8" ht="24">
      <c r="A64" s="145" t="s">
        <v>240</v>
      </c>
      <c r="B64" s="146">
        <f>B65+B66</f>
        <v>0</v>
      </c>
      <c r="C64" s="141"/>
      <c r="D64" s="141"/>
      <c r="E64" s="141"/>
      <c r="F64" s="141"/>
      <c r="G64" s="141"/>
      <c r="H64" s="141"/>
    </row>
    <row r="65" spans="1:8" ht="33" customHeight="1">
      <c r="A65" s="128" t="s">
        <v>66</v>
      </c>
      <c r="B65" s="150">
        <v>0</v>
      </c>
      <c r="C65" s="200" t="str">
        <f>IF(B65&lt;SUM(B63*10%),"!!! Contribuția la cheltuielile eligibile nu este de minimum 10%","")</f>
        <v/>
      </c>
      <c r="D65" s="201"/>
      <c r="E65" s="201"/>
      <c r="F65" s="201"/>
      <c r="G65" s="201"/>
      <c r="H65" s="201"/>
    </row>
    <row r="66" spans="1:8" ht="36">
      <c r="A66" s="128" t="s">
        <v>117</v>
      </c>
      <c r="B66" s="147">
        <f>G57</f>
        <v>0</v>
      </c>
      <c r="C66" s="141"/>
      <c r="D66" s="141"/>
      <c r="E66" s="141"/>
      <c r="F66" s="141"/>
      <c r="G66" s="141"/>
      <c r="H66" s="141"/>
    </row>
    <row r="67" spans="1:8" ht="24">
      <c r="A67" s="145" t="s">
        <v>566</v>
      </c>
      <c r="B67" s="146">
        <f>B63-B65</f>
        <v>0</v>
      </c>
      <c r="C67" s="141"/>
      <c r="D67" s="141"/>
      <c r="E67" s="141"/>
      <c r="F67" s="141"/>
      <c r="G67" s="141"/>
      <c r="H67" s="141"/>
    </row>
    <row r="68" spans="1:8">
      <c r="A68" s="128"/>
      <c r="B68" s="147"/>
      <c r="C68" s="141"/>
      <c r="D68" s="141"/>
      <c r="E68" s="141"/>
      <c r="F68" s="141"/>
      <c r="G68" s="141"/>
      <c r="H68" s="141"/>
    </row>
  </sheetData>
  <sheetProtection algorithmName="SHA-512" hashValue="9tujIjZ3H5w9a9CDyEopUAVWB5mMG3e23U1Pt/H5HpgmsUaL+cgj51EOOqH+3ipJ7HpjtuwcyOphI/wPXjjOCA==" saltValue="lXMI43NTixF0VTeDd/zlGg==" spinCount="100000" sheet="1" objects="1" scenarios="1"/>
  <mergeCells count="13">
    <mergeCell ref="A13:H13"/>
    <mergeCell ref="A27:H27"/>
    <mergeCell ref="A50:H50"/>
    <mergeCell ref="A1:H1"/>
    <mergeCell ref="C65:H65"/>
    <mergeCell ref="G3:G4"/>
    <mergeCell ref="H3:H4"/>
    <mergeCell ref="A5:H5"/>
    <mergeCell ref="A8:H8"/>
    <mergeCell ref="A3:A4"/>
    <mergeCell ref="B3:C3"/>
    <mergeCell ref="D3:D4"/>
    <mergeCell ref="E3:F3"/>
  </mergeCells>
  <pageMargins left="0.2" right="0" top="0.25" bottom="0.25" header="0" footer="0"/>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pageSetUpPr fitToPage="1"/>
  </sheetPr>
  <dimension ref="A1:O137"/>
  <sheetViews>
    <sheetView topLeftCell="A112" workbookViewId="0">
      <selection sqref="A1:L137"/>
    </sheetView>
  </sheetViews>
  <sheetFormatPr defaultColWidth="9.140625" defaultRowHeight="15"/>
  <cols>
    <col min="1" max="1" width="6.140625" style="6" customWidth="1"/>
    <col min="2" max="2" width="38.42578125" style="13" customWidth="1"/>
    <col min="3" max="3" width="11.7109375" style="19" customWidth="1"/>
    <col min="4" max="7" width="10.140625" style="19" customWidth="1"/>
    <col min="8" max="217" width="9.140625" style="94"/>
    <col min="218" max="218" width="6.140625" style="94" customWidth="1"/>
    <col min="219" max="219" width="79.5703125" style="94" customWidth="1"/>
    <col min="220" max="223" width="14.7109375" style="94" customWidth="1"/>
    <col min="224" max="473" width="9.140625" style="94"/>
    <col min="474" max="474" width="6.140625" style="94" customWidth="1"/>
    <col min="475" max="475" width="79.5703125" style="94" customWidth="1"/>
    <col min="476" max="479" width="14.7109375" style="94" customWidth="1"/>
    <col min="480" max="729" width="9.140625" style="94"/>
    <col min="730" max="730" width="6.140625" style="94" customWidth="1"/>
    <col min="731" max="731" width="79.5703125" style="94" customWidth="1"/>
    <col min="732" max="735" width="14.7109375" style="94" customWidth="1"/>
    <col min="736" max="985" width="9.140625" style="94"/>
    <col min="986" max="986" width="6.140625" style="94" customWidth="1"/>
    <col min="987" max="987" width="79.5703125" style="94" customWidth="1"/>
    <col min="988" max="991" width="14.7109375" style="94" customWidth="1"/>
    <col min="992" max="1241" width="9.140625" style="94"/>
    <col min="1242" max="1242" width="6.140625" style="94" customWidth="1"/>
    <col min="1243" max="1243" width="79.5703125" style="94" customWidth="1"/>
    <col min="1244" max="1247" width="14.7109375" style="94" customWidth="1"/>
    <col min="1248" max="1497" width="9.140625" style="94"/>
    <col min="1498" max="1498" width="6.140625" style="94" customWidth="1"/>
    <col min="1499" max="1499" width="79.5703125" style="94" customWidth="1"/>
    <col min="1500" max="1503" width="14.7109375" style="94" customWidth="1"/>
    <col min="1504" max="1753" width="9.140625" style="94"/>
    <col min="1754" max="1754" width="6.140625" style="94" customWidth="1"/>
    <col min="1755" max="1755" width="79.5703125" style="94" customWidth="1"/>
    <col min="1756" max="1759" width="14.7109375" style="94" customWidth="1"/>
    <col min="1760" max="2009" width="9.140625" style="94"/>
    <col min="2010" max="2010" width="6.140625" style="94" customWidth="1"/>
    <col min="2011" max="2011" width="79.5703125" style="94" customWidth="1"/>
    <col min="2012" max="2015" width="14.7109375" style="94" customWidth="1"/>
    <col min="2016" max="2265" width="9.140625" style="94"/>
    <col min="2266" max="2266" width="6.140625" style="94" customWidth="1"/>
    <col min="2267" max="2267" width="79.5703125" style="94" customWidth="1"/>
    <col min="2268" max="2271" width="14.7109375" style="94" customWidth="1"/>
    <col min="2272" max="2521" width="9.140625" style="94"/>
    <col min="2522" max="2522" width="6.140625" style="94" customWidth="1"/>
    <col min="2523" max="2523" width="79.5703125" style="94" customWidth="1"/>
    <col min="2524" max="2527" width="14.7109375" style="94" customWidth="1"/>
    <col min="2528" max="2777" width="9.140625" style="94"/>
    <col min="2778" max="2778" width="6.140625" style="94" customWidth="1"/>
    <col min="2779" max="2779" width="79.5703125" style="94" customWidth="1"/>
    <col min="2780" max="2783" width="14.7109375" style="94" customWidth="1"/>
    <col min="2784" max="3033" width="9.140625" style="94"/>
    <col min="3034" max="3034" width="6.140625" style="94" customWidth="1"/>
    <col min="3035" max="3035" width="79.5703125" style="94" customWidth="1"/>
    <col min="3036" max="3039" width="14.7109375" style="94" customWidth="1"/>
    <col min="3040" max="3289" width="9.140625" style="94"/>
    <col min="3290" max="3290" width="6.140625" style="94" customWidth="1"/>
    <col min="3291" max="3291" width="79.5703125" style="94" customWidth="1"/>
    <col min="3292" max="3295" width="14.7109375" style="94" customWidth="1"/>
    <col min="3296" max="3545" width="9.140625" style="94"/>
    <col min="3546" max="3546" width="6.140625" style="94" customWidth="1"/>
    <col min="3547" max="3547" width="79.5703125" style="94" customWidth="1"/>
    <col min="3548" max="3551" width="14.7109375" style="94" customWidth="1"/>
    <col min="3552" max="3801" width="9.140625" style="94"/>
    <col min="3802" max="3802" width="6.140625" style="94" customWidth="1"/>
    <col min="3803" max="3803" width="79.5703125" style="94" customWidth="1"/>
    <col min="3804" max="3807" width="14.7109375" style="94" customWidth="1"/>
    <col min="3808" max="4057" width="9.140625" style="94"/>
    <col min="4058" max="4058" width="6.140625" style="94" customWidth="1"/>
    <col min="4059" max="4059" width="79.5703125" style="94" customWidth="1"/>
    <col min="4060" max="4063" width="14.7109375" style="94" customWidth="1"/>
    <col min="4064" max="4313" width="9.140625" style="94"/>
    <col min="4314" max="4314" width="6.140625" style="94" customWidth="1"/>
    <col min="4315" max="4315" width="79.5703125" style="94" customWidth="1"/>
    <col min="4316" max="4319" width="14.7109375" style="94" customWidth="1"/>
    <col min="4320" max="4569" width="9.140625" style="94"/>
    <col min="4570" max="4570" width="6.140625" style="94" customWidth="1"/>
    <col min="4571" max="4571" width="79.5703125" style="94" customWidth="1"/>
    <col min="4572" max="4575" width="14.7109375" style="94" customWidth="1"/>
    <col min="4576" max="4825" width="9.140625" style="94"/>
    <col min="4826" max="4826" width="6.140625" style="94" customWidth="1"/>
    <col min="4827" max="4827" width="79.5703125" style="94" customWidth="1"/>
    <col min="4828" max="4831" width="14.7109375" style="94" customWidth="1"/>
    <col min="4832" max="5081" width="9.140625" style="94"/>
    <col min="5082" max="5082" width="6.140625" style="94" customWidth="1"/>
    <col min="5083" max="5083" width="79.5703125" style="94" customWidth="1"/>
    <col min="5084" max="5087" width="14.7109375" style="94" customWidth="1"/>
    <col min="5088" max="5337" width="9.140625" style="94"/>
    <col min="5338" max="5338" width="6.140625" style="94" customWidth="1"/>
    <col min="5339" max="5339" width="79.5703125" style="94" customWidth="1"/>
    <col min="5340" max="5343" width="14.7109375" style="94" customWidth="1"/>
    <col min="5344" max="5593" width="9.140625" style="94"/>
    <col min="5594" max="5594" width="6.140625" style="94" customWidth="1"/>
    <col min="5595" max="5595" width="79.5703125" style="94" customWidth="1"/>
    <col min="5596" max="5599" width="14.7109375" style="94" customWidth="1"/>
    <col min="5600" max="5849" width="9.140625" style="94"/>
    <col min="5850" max="5850" width="6.140625" style="94" customWidth="1"/>
    <col min="5851" max="5851" width="79.5703125" style="94" customWidth="1"/>
    <col min="5852" max="5855" width="14.7109375" style="94" customWidth="1"/>
    <col min="5856" max="6105" width="9.140625" style="94"/>
    <col min="6106" max="6106" width="6.140625" style="94" customWidth="1"/>
    <col min="6107" max="6107" width="79.5703125" style="94" customWidth="1"/>
    <col min="6108" max="6111" width="14.7109375" style="94" customWidth="1"/>
    <col min="6112" max="6361" width="9.140625" style="94"/>
    <col min="6362" max="6362" width="6.140625" style="94" customWidth="1"/>
    <col min="6363" max="6363" width="79.5703125" style="94" customWidth="1"/>
    <col min="6364" max="6367" width="14.7109375" style="94" customWidth="1"/>
    <col min="6368" max="6617" width="9.140625" style="94"/>
    <col min="6618" max="6618" width="6.140625" style="94" customWidth="1"/>
    <col min="6619" max="6619" width="79.5703125" style="94" customWidth="1"/>
    <col min="6620" max="6623" width="14.7109375" style="94" customWidth="1"/>
    <col min="6624" max="6873" width="9.140625" style="94"/>
    <col min="6874" max="6874" width="6.140625" style="94" customWidth="1"/>
    <col min="6875" max="6875" width="79.5703125" style="94" customWidth="1"/>
    <col min="6876" max="6879" width="14.7109375" style="94" customWidth="1"/>
    <col min="6880" max="7129" width="9.140625" style="94"/>
    <col min="7130" max="7130" width="6.140625" style="94" customWidth="1"/>
    <col min="7131" max="7131" width="79.5703125" style="94" customWidth="1"/>
    <col min="7132" max="7135" width="14.7109375" style="94" customWidth="1"/>
    <col min="7136" max="7385" width="9.140625" style="94"/>
    <col min="7386" max="7386" width="6.140625" style="94" customWidth="1"/>
    <col min="7387" max="7387" width="79.5703125" style="94" customWidth="1"/>
    <col min="7388" max="7391" width="14.7109375" style="94" customWidth="1"/>
    <col min="7392" max="7641" width="9.140625" style="94"/>
    <col min="7642" max="7642" width="6.140625" style="94" customWidth="1"/>
    <col min="7643" max="7643" width="79.5703125" style="94" customWidth="1"/>
    <col min="7644" max="7647" width="14.7109375" style="94" customWidth="1"/>
    <col min="7648" max="7897" width="9.140625" style="94"/>
    <col min="7898" max="7898" width="6.140625" style="94" customWidth="1"/>
    <col min="7899" max="7899" width="79.5703125" style="94" customWidth="1"/>
    <col min="7900" max="7903" width="14.7109375" style="94" customWidth="1"/>
    <col min="7904" max="8153" width="9.140625" style="94"/>
    <col min="8154" max="8154" width="6.140625" style="94" customWidth="1"/>
    <col min="8155" max="8155" width="79.5703125" style="94" customWidth="1"/>
    <col min="8156" max="8159" width="14.7109375" style="94" customWidth="1"/>
    <col min="8160" max="8409" width="9.140625" style="94"/>
    <col min="8410" max="8410" width="6.140625" style="94" customWidth="1"/>
    <col min="8411" max="8411" width="79.5703125" style="94" customWidth="1"/>
    <col min="8412" max="8415" width="14.7109375" style="94" customWidth="1"/>
    <col min="8416" max="8665" width="9.140625" style="94"/>
    <col min="8666" max="8666" width="6.140625" style="94" customWidth="1"/>
    <col min="8667" max="8667" width="79.5703125" style="94" customWidth="1"/>
    <col min="8668" max="8671" width="14.7109375" style="94" customWidth="1"/>
    <col min="8672" max="8921" width="9.140625" style="94"/>
    <col min="8922" max="8922" width="6.140625" style="94" customWidth="1"/>
    <col min="8923" max="8923" width="79.5703125" style="94" customWidth="1"/>
    <col min="8924" max="8927" width="14.7109375" style="94" customWidth="1"/>
    <col min="8928" max="9177" width="9.140625" style="94"/>
    <col min="9178" max="9178" width="6.140625" style="94" customWidth="1"/>
    <col min="9179" max="9179" width="79.5703125" style="94" customWidth="1"/>
    <col min="9180" max="9183" width="14.7109375" style="94" customWidth="1"/>
    <col min="9184" max="9433" width="9.140625" style="94"/>
    <col min="9434" max="9434" width="6.140625" style="94" customWidth="1"/>
    <col min="9435" max="9435" width="79.5703125" style="94" customWidth="1"/>
    <col min="9436" max="9439" width="14.7109375" style="94" customWidth="1"/>
    <col min="9440" max="9689" width="9.140625" style="94"/>
    <col min="9690" max="9690" width="6.140625" style="94" customWidth="1"/>
    <col min="9691" max="9691" width="79.5703125" style="94" customWidth="1"/>
    <col min="9692" max="9695" width="14.7109375" style="94" customWidth="1"/>
    <col min="9696" max="9945" width="9.140625" style="94"/>
    <col min="9946" max="9946" width="6.140625" style="94" customWidth="1"/>
    <col min="9947" max="9947" width="79.5703125" style="94" customWidth="1"/>
    <col min="9948" max="9951" width="14.7109375" style="94" customWidth="1"/>
    <col min="9952" max="10201" width="9.140625" style="94"/>
    <col min="10202" max="10202" width="6.140625" style="94" customWidth="1"/>
    <col min="10203" max="10203" width="79.5703125" style="94" customWidth="1"/>
    <col min="10204" max="10207" width="14.7109375" style="94" customWidth="1"/>
    <col min="10208" max="10457" width="9.140625" style="94"/>
    <col min="10458" max="10458" width="6.140625" style="94" customWidth="1"/>
    <col min="10459" max="10459" width="79.5703125" style="94" customWidth="1"/>
    <col min="10460" max="10463" width="14.7109375" style="94" customWidth="1"/>
    <col min="10464" max="10713" width="9.140625" style="94"/>
    <col min="10714" max="10714" width="6.140625" style="94" customWidth="1"/>
    <col min="10715" max="10715" width="79.5703125" style="94" customWidth="1"/>
    <col min="10716" max="10719" width="14.7109375" style="94" customWidth="1"/>
    <col min="10720" max="10969" width="9.140625" style="94"/>
    <col min="10970" max="10970" width="6.140625" style="94" customWidth="1"/>
    <col min="10971" max="10971" width="79.5703125" style="94" customWidth="1"/>
    <col min="10972" max="10975" width="14.7109375" style="94" customWidth="1"/>
    <col min="10976" max="11225" width="9.140625" style="94"/>
    <col min="11226" max="11226" width="6.140625" style="94" customWidth="1"/>
    <col min="11227" max="11227" width="79.5703125" style="94" customWidth="1"/>
    <col min="11228" max="11231" width="14.7109375" style="94" customWidth="1"/>
    <col min="11232" max="11481" width="9.140625" style="94"/>
    <col min="11482" max="11482" width="6.140625" style="94" customWidth="1"/>
    <col min="11483" max="11483" width="79.5703125" style="94" customWidth="1"/>
    <col min="11484" max="11487" width="14.7109375" style="94" customWidth="1"/>
    <col min="11488" max="11737" width="9.140625" style="94"/>
    <col min="11738" max="11738" width="6.140625" style="94" customWidth="1"/>
    <col min="11739" max="11739" width="79.5703125" style="94" customWidth="1"/>
    <col min="11740" max="11743" width="14.7109375" style="94" customWidth="1"/>
    <col min="11744" max="11993" width="9.140625" style="94"/>
    <col min="11994" max="11994" width="6.140625" style="94" customWidth="1"/>
    <col min="11995" max="11995" width="79.5703125" style="94" customWidth="1"/>
    <col min="11996" max="11999" width="14.7109375" style="94" customWidth="1"/>
    <col min="12000" max="12249" width="9.140625" style="94"/>
    <col min="12250" max="12250" width="6.140625" style="94" customWidth="1"/>
    <col min="12251" max="12251" width="79.5703125" style="94" customWidth="1"/>
    <col min="12252" max="12255" width="14.7109375" style="94" customWidth="1"/>
    <col min="12256" max="12505" width="9.140625" style="94"/>
    <col min="12506" max="12506" width="6.140625" style="94" customWidth="1"/>
    <col min="12507" max="12507" width="79.5703125" style="94" customWidth="1"/>
    <col min="12508" max="12511" width="14.7109375" style="94" customWidth="1"/>
    <col min="12512" max="12761" width="9.140625" style="94"/>
    <col min="12762" max="12762" width="6.140625" style="94" customWidth="1"/>
    <col min="12763" max="12763" width="79.5703125" style="94" customWidth="1"/>
    <col min="12764" max="12767" width="14.7109375" style="94" customWidth="1"/>
    <col min="12768" max="13017" width="9.140625" style="94"/>
    <col min="13018" max="13018" width="6.140625" style="94" customWidth="1"/>
    <col min="13019" max="13019" width="79.5703125" style="94" customWidth="1"/>
    <col min="13020" max="13023" width="14.7109375" style="94" customWidth="1"/>
    <col min="13024" max="13273" width="9.140625" style="94"/>
    <col min="13274" max="13274" width="6.140625" style="94" customWidth="1"/>
    <col min="13275" max="13275" width="79.5703125" style="94" customWidth="1"/>
    <col min="13276" max="13279" width="14.7109375" style="94" customWidth="1"/>
    <col min="13280" max="13529" width="9.140625" style="94"/>
    <col min="13530" max="13530" width="6.140625" style="94" customWidth="1"/>
    <col min="13531" max="13531" width="79.5703125" style="94" customWidth="1"/>
    <col min="13532" max="13535" width="14.7109375" style="94" customWidth="1"/>
    <col min="13536" max="13785" width="9.140625" style="94"/>
    <col min="13786" max="13786" width="6.140625" style="94" customWidth="1"/>
    <col min="13787" max="13787" width="79.5703125" style="94" customWidth="1"/>
    <col min="13788" max="13791" width="14.7109375" style="94" customWidth="1"/>
    <col min="13792" max="14041" width="9.140625" style="94"/>
    <col min="14042" max="14042" width="6.140625" style="94" customWidth="1"/>
    <col min="14043" max="14043" width="79.5703125" style="94" customWidth="1"/>
    <col min="14044" max="14047" width="14.7109375" style="94" customWidth="1"/>
    <col min="14048" max="14297" width="9.140625" style="94"/>
    <col min="14298" max="14298" width="6.140625" style="94" customWidth="1"/>
    <col min="14299" max="14299" width="79.5703125" style="94" customWidth="1"/>
    <col min="14300" max="14303" width="14.7109375" style="94" customWidth="1"/>
    <col min="14304" max="14553" width="9.140625" style="94"/>
    <col min="14554" max="14554" width="6.140625" style="94" customWidth="1"/>
    <col min="14555" max="14555" width="79.5703125" style="94" customWidth="1"/>
    <col min="14556" max="14559" width="14.7109375" style="94" customWidth="1"/>
    <col min="14560" max="14809" width="9.140625" style="94"/>
    <col min="14810" max="14810" width="6.140625" style="94" customWidth="1"/>
    <col min="14811" max="14811" width="79.5703125" style="94" customWidth="1"/>
    <col min="14812" max="14815" width="14.7109375" style="94" customWidth="1"/>
    <col min="14816" max="15065" width="9.140625" style="94"/>
    <col min="15066" max="15066" width="6.140625" style="94" customWidth="1"/>
    <col min="15067" max="15067" width="79.5703125" style="94" customWidth="1"/>
    <col min="15068" max="15071" width="14.7109375" style="94" customWidth="1"/>
    <col min="15072" max="15321" width="9.140625" style="94"/>
    <col min="15322" max="15322" width="6.140625" style="94" customWidth="1"/>
    <col min="15323" max="15323" width="79.5703125" style="94" customWidth="1"/>
    <col min="15324" max="15327" width="14.7109375" style="94" customWidth="1"/>
    <col min="15328" max="15577" width="9.140625" style="94"/>
    <col min="15578" max="15578" width="6.140625" style="94" customWidth="1"/>
    <col min="15579" max="15579" width="79.5703125" style="94" customWidth="1"/>
    <col min="15580" max="15583" width="14.7109375" style="94" customWidth="1"/>
    <col min="15584" max="15833" width="9.140625" style="94"/>
    <col min="15834" max="15834" width="6.140625" style="94" customWidth="1"/>
    <col min="15835" max="15835" width="79.5703125" style="94" customWidth="1"/>
    <col min="15836" max="15839" width="14.7109375" style="94" customWidth="1"/>
    <col min="15840" max="16089" width="9.140625" style="94"/>
    <col min="16090" max="16090" width="6.140625" style="94" customWidth="1"/>
    <col min="16091" max="16091" width="79.5703125" style="94" customWidth="1"/>
    <col min="16092" max="16095" width="14.7109375" style="94" customWidth="1"/>
    <col min="16096" max="16384" width="9.140625" style="94"/>
  </cols>
  <sheetData>
    <row r="1" spans="1:12">
      <c r="A1" s="207" t="s">
        <v>567</v>
      </c>
      <c r="B1" s="207"/>
      <c r="C1" s="207"/>
      <c r="D1" s="207"/>
      <c r="E1" s="207"/>
    </row>
    <row r="2" spans="1:12">
      <c r="A2" s="8"/>
      <c r="B2" s="8"/>
      <c r="C2" s="8"/>
      <c r="D2" s="8"/>
      <c r="E2" s="8"/>
    </row>
    <row r="3" spans="1:12" ht="28.9" customHeight="1">
      <c r="A3" s="192" t="s">
        <v>436</v>
      </c>
      <c r="B3" s="192"/>
      <c r="C3" s="192"/>
      <c r="D3" s="192"/>
      <c r="E3" s="192"/>
      <c r="F3" s="192"/>
      <c r="G3" s="192"/>
      <c r="H3" s="192"/>
      <c r="I3" s="192"/>
      <c r="J3" s="192"/>
      <c r="K3" s="192"/>
      <c r="L3" s="192"/>
    </row>
    <row r="4" spans="1:12" s="79" customFormat="1" ht="12.75">
      <c r="A4" s="208" t="s">
        <v>437</v>
      </c>
      <c r="B4" s="210" t="s">
        <v>438</v>
      </c>
      <c r="C4" s="219" t="s">
        <v>74</v>
      </c>
      <c r="D4" s="220"/>
      <c r="E4" s="220"/>
      <c r="F4" s="220"/>
      <c r="G4" s="220"/>
    </row>
    <row r="5" spans="1:12" s="79" customFormat="1" ht="12.75">
      <c r="A5" s="209"/>
      <c r="B5" s="211"/>
      <c r="C5" s="95" t="s">
        <v>108</v>
      </c>
      <c r="D5" s="95" t="s">
        <v>109</v>
      </c>
      <c r="E5" s="95" t="s">
        <v>110</v>
      </c>
      <c r="F5" s="95" t="s">
        <v>111</v>
      </c>
      <c r="G5" s="95" t="s">
        <v>112</v>
      </c>
      <c r="H5" s="95" t="s">
        <v>568</v>
      </c>
      <c r="I5" s="95" t="s">
        <v>569</v>
      </c>
      <c r="J5" s="95" t="s">
        <v>570</v>
      </c>
      <c r="K5" s="95" t="s">
        <v>571</v>
      </c>
      <c r="L5" s="95" t="s">
        <v>572</v>
      </c>
    </row>
    <row r="6" spans="1:12">
      <c r="A6" s="223" t="s">
        <v>83</v>
      </c>
      <c r="B6" s="224"/>
      <c r="C6" s="224"/>
      <c r="D6" s="224"/>
      <c r="E6" s="224"/>
      <c r="F6" s="224"/>
      <c r="G6" s="224"/>
    </row>
    <row r="7" spans="1:12">
      <c r="A7" s="213" t="s">
        <v>86</v>
      </c>
      <c r="B7" s="214"/>
      <c r="C7" s="21"/>
      <c r="D7" s="21"/>
      <c r="E7" s="21"/>
      <c r="F7" s="21"/>
      <c r="G7" s="21"/>
      <c r="H7" s="21"/>
      <c r="I7" s="21"/>
      <c r="J7" s="21"/>
      <c r="K7" s="21"/>
      <c r="L7" s="21"/>
    </row>
    <row r="8" spans="1:12" ht="24">
      <c r="A8" s="96">
        <v>1</v>
      </c>
      <c r="B8" s="4" t="s">
        <v>79</v>
      </c>
      <c r="C8" s="120">
        <v>0</v>
      </c>
      <c r="D8" s="120">
        <v>0</v>
      </c>
      <c r="E8" s="120">
        <v>0</v>
      </c>
      <c r="F8" s="120">
        <v>0</v>
      </c>
      <c r="G8" s="120">
        <v>0</v>
      </c>
      <c r="H8" s="120">
        <v>0</v>
      </c>
      <c r="I8" s="120">
        <v>0</v>
      </c>
      <c r="J8" s="120">
        <v>0</v>
      </c>
      <c r="K8" s="120">
        <v>0</v>
      </c>
      <c r="L8" s="120">
        <v>0</v>
      </c>
    </row>
    <row r="9" spans="1:12">
      <c r="A9" s="2">
        <v>2</v>
      </c>
      <c r="B9" s="4" t="s">
        <v>439</v>
      </c>
      <c r="C9" s="97">
        <f>C10+C11</f>
        <v>0</v>
      </c>
      <c r="D9" s="97">
        <f t="shared" ref="D9:G9" si="0">D10+D11</f>
        <v>0</v>
      </c>
      <c r="E9" s="97">
        <f t="shared" si="0"/>
        <v>0</v>
      </c>
      <c r="F9" s="97">
        <f t="shared" si="0"/>
        <v>0</v>
      </c>
      <c r="G9" s="97">
        <f t="shared" si="0"/>
        <v>0</v>
      </c>
      <c r="H9" s="97">
        <f t="shared" ref="H9:L9" si="1">H10+H11</f>
        <v>0</v>
      </c>
      <c r="I9" s="97">
        <f t="shared" si="1"/>
        <v>0</v>
      </c>
      <c r="J9" s="97">
        <f t="shared" si="1"/>
        <v>0</v>
      </c>
      <c r="K9" s="97">
        <f t="shared" si="1"/>
        <v>0</v>
      </c>
      <c r="L9" s="97">
        <f t="shared" si="1"/>
        <v>0</v>
      </c>
    </row>
    <row r="10" spans="1:12">
      <c r="A10" s="2" t="s">
        <v>84</v>
      </c>
      <c r="B10" s="4" t="s">
        <v>440</v>
      </c>
      <c r="C10" s="120">
        <v>0</v>
      </c>
      <c r="D10" s="120">
        <v>0</v>
      </c>
      <c r="E10" s="120">
        <v>0</v>
      </c>
      <c r="F10" s="120">
        <v>0</v>
      </c>
      <c r="G10" s="120">
        <v>0</v>
      </c>
      <c r="H10" s="120">
        <v>0</v>
      </c>
      <c r="I10" s="120">
        <v>0</v>
      </c>
      <c r="J10" s="120">
        <v>0</v>
      </c>
      <c r="K10" s="120">
        <v>0</v>
      </c>
      <c r="L10" s="120">
        <v>0</v>
      </c>
    </row>
    <row r="11" spans="1:12" ht="24">
      <c r="A11" s="2" t="s">
        <v>441</v>
      </c>
      <c r="B11" s="4" t="s">
        <v>442</v>
      </c>
      <c r="C11" s="120">
        <v>0</v>
      </c>
      <c r="D11" s="120">
        <v>0</v>
      </c>
      <c r="E11" s="120">
        <v>0</v>
      </c>
      <c r="F11" s="120">
        <v>0</v>
      </c>
      <c r="G11" s="120">
        <v>0</v>
      </c>
      <c r="H11" s="120">
        <v>0</v>
      </c>
      <c r="I11" s="120">
        <v>0</v>
      </c>
      <c r="J11" s="120">
        <v>0</v>
      </c>
      <c r="K11" s="120">
        <v>0</v>
      </c>
      <c r="L11" s="120">
        <v>0</v>
      </c>
    </row>
    <row r="12" spans="1:12">
      <c r="A12" s="2">
        <v>3</v>
      </c>
      <c r="B12" s="4" t="s">
        <v>443</v>
      </c>
      <c r="C12" s="120">
        <v>0</v>
      </c>
      <c r="D12" s="120">
        <v>0</v>
      </c>
      <c r="E12" s="120">
        <v>0</v>
      </c>
      <c r="F12" s="120">
        <v>0</v>
      </c>
      <c r="G12" s="120">
        <v>0</v>
      </c>
      <c r="H12" s="120">
        <v>0</v>
      </c>
      <c r="I12" s="120">
        <v>0</v>
      </c>
      <c r="J12" s="120">
        <v>0</v>
      </c>
      <c r="K12" s="120">
        <v>0</v>
      </c>
      <c r="L12" s="120">
        <v>0</v>
      </c>
    </row>
    <row r="13" spans="1:12">
      <c r="A13" s="2">
        <v>4</v>
      </c>
      <c r="B13" s="4" t="s">
        <v>116</v>
      </c>
      <c r="C13" s="120">
        <v>0</v>
      </c>
      <c r="D13" s="120">
        <v>0</v>
      </c>
      <c r="E13" s="120">
        <v>0</v>
      </c>
      <c r="F13" s="120">
        <v>0</v>
      </c>
      <c r="G13" s="120">
        <v>0</v>
      </c>
      <c r="H13" s="120">
        <v>0</v>
      </c>
      <c r="I13" s="120">
        <v>0</v>
      </c>
      <c r="J13" s="120">
        <v>0</v>
      </c>
      <c r="K13" s="120">
        <v>0</v>
      </c>
      <c r="L13" s="120">
        <v>0</v>
      </c>
    </row>
    <row r="14" spans="1:12">
      <c r="A14" s="212" t="s">
        <v>444</v>
      </c>
      <c r="B14" s="212"/>
      <c r="C14" s="98">
        <f>C8+C9+C12+C13</f>
        <v>0</v>
      </c>
      <c r="D14" s="98">
        <f t="shared" ref="D14:G14" si="2">D8+D9+D12+D13</f>
        <v>0</v>
      </c>
      <c r="E14" s="98">
        <f t="shared" si="2"/>
        <v>0</v>
      </c>
      <c r="F14" s="98">
        <f t="shared" si="2"/>
        <v>0</v>
      </c>
      <c r="G14" s="98">
        <f t="shared" si="2"/>
        <v>0</v>
      </c>
      <c r="H14" s="98">
        <f t="shared" ref="H14:L14" si="3">H8+H9+H12+H13</f>
        <v>0</v>
      </c>
      <c r="I14" s="98">
        <f t="shared" si="3"/>
        <v>0</v>
      </c>
      <c r="J14" s="98">
        <f t="shared" si="3"/>
        <v>0</v>
      </c>
      <c r="K14" s="98">
        <f t="shared" si="3"/>
        <v>0</v>
      </c>
      <c r="L14" s="98">
        <f t="shared" si="3"/>
        <v>0</v>
      </c>
    </row>
    <row r="15" spans="1:12">
      <c r="A15" s="213" t="s">
        <v>87</v>
      </c>
      <c r="B15" s="214"/>
      <c r="C15" s="98"/>
      <c r="D15" s="98"/>
      <c r="E15" s="98"/>
      <c r="F15" s="98"/>
      <c r="G15" s="98"/>
    </row>
    <row r="16" spans="1:12" ht="24">
      <c r="A16" s="2">
        <v>5</v>
      </c>
      <c r="B16" s="4" t="s">
        <v>445</v>
      </c>
      <c r="C16" s="97">
        <f>C17+C18</f>
        <v>0</v>
      </c>
      <c r="D16" s="97">
        <f t="shared" ref="D16:G16" si="4">D17+D18</f>
        <v>0</v>
      </c>
      <c r="E16" s="97">
        <f t="shared" si="4"/>
        <v>0</v>
      </c>
      <c r="F16" s="97">
        <f t="shared" si="4"/>
        <v>0</v>
      </c>
      <c r="G16" s="97">
        <f t="shared" si="4"/>
        <v>0</v>
      </c>
      <c r="H16" s="97">
        <f t="shared" ref="H16:L16" si="5">H17+H18</f>
        <v>0</v>
      </c>
      <c r="I16" s="97">
        <f t="shared" si="5"/>
        <v>0</v>
      </c>
      <c r="J16" s="97">
        <f t="shared" si="5"/>
        <v>0</v>
      </c>
      <c r="K16" s="97">
        <f t="shared" si="5"/>
        <v>0</v>
      </c>
      <c r="L16" s="97">
        <f t="shared" si="5"/>
        <v>0</v>
      </c>
    </row>
    <row r="17" spans="1:15">
      <c r="A17" s="2">
        <v>5.0999999999999996</v>
      </c>
      <c r="B17" s="5" t="s">
        <v>446</v>
      </c>
      <c r="C17" s="120">
        <v>0</v>
      </c>
      <c r="D17" s="120">
        <v>0</v>
      </c>
      <c r="E17" s="120">
        <v>0</v>
      </c>
      <c r="F17" s="120">
        <v>0</v>
      </c>
      <c r="G17" s="120">
        <v>0</v>
      </c>
      <c r="H17" s="120">
        <v>0</v>
      </c>
      <c r="I17" s="120">
        <v>0</v>
      </c>
      <c r="J17" s="120">
        <v>0</v>
      </c>
      <c r="K17" s="120">
        <v>0</v>
      </c>
      <c r="L17" s="120">
        <v>0</v>
      </c>
      <c r="M17" s="99"/>
      <c r="N17" s="99"/>
      <c r="O17" s="99"/>
    </row>
    <row r="18" spans="1:15" ht="24">
      <c r="A18" s="2">
        <v>5.2</v>
      </c>
      <c r="B18" s="5" t="s">
        <v>447</v>
      </c>
      <c r="C18" s="120">
        <v>0</v>
      </c>
      <c r="D18" s="120">
        <v>0</v>
      </c>
      <c r="E18" s="120">
        <v>0</v>
      </c>
      <c r="F18" s="120">
        <v>0</v>
      </c>
      <c r="G18" s="120">
        <v>0</v>
      </c>
      <c r="H18" s="120">
        <v>0</v>
      </c>
      <c r="I18" s="120">
        <v>0</v>
      </c>
      <c r="J18" s="120">
        <v>0</v>
      </c>
      <c r="K18" s="120">
        <v>0</v>
      </c>
      <c r="L18" s="120">
        <v>0</v>
      </c>
    </row>
    <row r="19" spans="1:15">
      <c r="A19" s="2">
        <v>6</v>
      </c>
      <c r="B19" s="5" t="s">
        <v>448</v>
      </c>
      <c r="C19" s="120">
        <v>0</v>
      </c>
      <c r="D19" s="120">
        <v>0</v>
      </c>
      <c r="E19" s="120">
        <v>0</v>
      </c>
      <c r="F19" s="120">
        <v>0</v>
      </c>
      <c r="G19" s="120">
        <v>0</v>
      </c>
      <c r="H19" s="120">
        <v>0</v>
      </c>
      <c r="I19" s="120">
        <v>0</v>
      </c>
      <c r="J19" s="120">
        <v>0</v>
      </c>
      <c r="K19" s="120">
        <v>0</v>
      </c>
      <c r="L19" s="120">
        <v>0</v>
      </c>
    </row>
    <row r="20" spans="1:15">
      <c r="A20" s="2">
        <v>7</v>
      </c>
      <c r="B20" s="5" t="s">
        <v>521</v>
      </c>
      <c r="C20" s="120">
        <v>0</v>
      </c>
      <c r="D20" s="120">
        <v>0</v>
      </c>
      <c r="E20" s="120">
        <v>0</v>
      </c>
      <c r="F20" s="120">
        <v>0</v>
      </c>
      <c r="G20" s="120">
        <v>0</v>
      </c>
      <c r="H20" s="120">
        <v>0</v>
      </c>
      <c r="I20" s="120">
        <v>0</v>
      </c>
      <c r="J20" s="120">
        <v>0</v>
      </c>
      <c r="K20" s="120">
        <v>0</v>
      </c>
      <c r="L20" s="120">
        <v>0</v>
      </c>
    </row>
    <row r="21" spans="1:15">
      <c r="A21" s="2">
        <v>8</v>
      </c>
      <c r="B21" s="4" t="s">
        <v>538</v>
      </c>
      <c r="C21" s="120">
        <v>0</v>
      </c>
      <c r="D21" s="120">
        <v>0</v>
      </c>
      <c r="E21" s="120">
        <v>0</v>
      </c>
      <c r="F21" s="120">
        <v>0</v>
      </c>
      <c r="G21" s="120">
        <v>0</v>
      </c>
      <c r="H21" s="120">
        <v>0</v>
      </c>
      <c r="I21" s="120">
        <v>0</v>
      </c>
      <c r="J21" s="120">
        <v>0</v>
      </c>
      <c r="K21" s="120">
        <v>0</v>
      </c>
      <c r="L21" s="120">
        <v>0</v>
      </c>
    </row>
    <row r="22" spans="1:15" s="100" customFormat="1">
      <c r="A22" s="215" t="s">
        <v>449</v>
      </c>
      <c r="B22" s="215"/>
      <c r="C22" s="98">
        <f>C16+C21+C19+C20</f>
        <v>0</v>
      </c>
      <c r="D22" s="98">
        <f t="shared" ref="D22:G22" si="6">D16+D21+D19+D20</f>
        <v>0</v>
      </c>
      <c r="E22" s="98">
        <f t="shared" si="6"/>
        <v>0</v>
      </c>
      <c r="F22" s="98">
        <f t="shared" si="6"/>
        <v>0</v>
      </c>
      <c r="G22" s="98">
        <f t="shared" si="6"/>
        <v>0</v>
      </c>
      <c r="H22" s="98">
        <f t="shared" ref="H22:L22" si="7">H16+H21+H19+H20</f>
        <v>0</v>
      </c>
      <c r="I22" s="98">
        <f t="shared" si="7"/>
        <v>0</v>
      </c>
      <c r="J22" s="98">
        <f t="shared" si="7"/>
        <v>0</v>
      </c>
      <c r="K22" s="98">
        <f t="shared" si="7"/>
        <v>0</v>
      </c>
      <c r="L22" s="98">
        <f t="shared" si="7"/>
        <v>0</v>
      </c>
    </row>
    <row r="23" spans="1:15" s="100" customFormat="1">
      <c r="A23" s="215" t="s">
        <v>450</v>
      </c>
      <c r="B23" s="215"/>
      <c r="C23" s="98">
        <f>C14-C22</f>
        <v>0</v>
      </c>
      <c r="D23" s="98">
        <f t="shared" ref="D23:G23" si="8">D14-D22</f>
        <v>0</v>
      </c>
      <c r="E23" s="98">
        <f t="shared" si="8"/>
        <v>0</v>
      </c>
      <c r="F23" s="98">
        <f t="shared" si="8"/>
        <v>0</v>
      </c>
      <c r="G23" s="98">
        <f t="shared" si="8"/>
        <v>0</v>
      </c>
      <c r="H23" s="98">
        <f t="shared" ref="H23:L23" si="9">H14-H22</f>
        <v>0</v>
      </c>
      <c r="I23" s="98">
        <f t="shared" si="9"/>
        <v>0</v>
      </c>
      <c r="J23" s="98">
        <f t="shared" si="9"/>
        <v>0</v>
      </c>
      <c r="K23" s="98">
        <f t="shared" si="9"/>
        <v>0</v>
      </c>
      <c r="L23" s="98">
        <f t="shared" si="9"/>
        <v>0</v>
      </c>
    </row>
    <row r="24" spans="1:15">
      <c r="A24" s="216" t="s">
        <v>451</v>
      </c>
      <c r="B24" s="225"/>
      <c r="C24" s="225"/>
      <c r="D24" s="225"/>
      <c r="E24" s="225"/>
      <c r="F24" s="225"/>
      <c r="G24" s="225"/>
    </row>
    <row r="25" spans="1:15">
      <c r="A25" s="213" t="s">
        <v>452</v>
      </c>
      <c r="B25" s="214"/>
      <c r="C25" s="21"/>
      <c r="D25" s="21"/>
      <c r="E25" s="21"/>
      <c r="F25" s="21"/>
      <c r="G25" s="21"/>
      <c r="H25" s="21"/>
      <c r="I25" s="21"/>
      <c r="J25" s="21"/>
      <c r="K25" s="21"/>
      <c r="L25" s="21"/>
    </row>
    <row r="26" spans="1:15" ht="24">
      <c r="A26" s="2">
        <v>9</v>
      </c>
      <c r="B26" s="4" t="s">
        <v>522</v>
      </c>
      <c r="C26" s="120">
        <v>0</v>
      </c>
      <c r="D26" s="120">
        <v>0</v>
      </c>
      <c r="E26" s="120">
        <v>0</v>
      </c>
      <c r="F26" s="120">
        <v>0</v>
      </c>
      <c r="G26" s="120">
        <v>0</v>
      </c>
      <c r="H26" s="120">
        <v>0</v>
      </c>
      <c r="I26" s="120">
        <v>0</v>
      </c>
      <c r="J26" s="120">
        <v>0</v>
      </c>
      <c r="K26" s="120">
        <v>0</v>
      </c>
      <c r="L26" s="120">
        <v>0</v>
      </c>
    </row>
    <row r="27" spans="1:15">
      <c r="A27" s="212" t="s">
        <v>453</v>
      </c>
      <c r="B27" s="212"/>
      <c r="C27" s="21">
        <f>C26</f>
        <v>0</v>
      </c>
      <c r="D27" s="21">
        <f t="shared" ref="D27:G27" si="10">D26</f>
        <v>0</v>
      </c>
      <c r="E27" s="21">
        <f t="shared" si="10"/>
        <v>0</v>
      </c>
      <c r="F27" s="21">
        <f t="shared" si="10"/>
        <v>0</v>
      </c>
      <c r="G27" s="21">
        <f t="shared" si="10"/>
        <v>0</v>
      </c>
      <c r="H27" s="21">
        <f t="shared" ref="H27:L27" si="11">H26</f>
        <v>0</v>
      </c>
      <c r="I27" s="21">
        <f t="shared" si="11"/>
        <v>0</v>
      </c>
      <c r="J27" s="21">
        <f t="shared" si="11"/>
        <v>0</v>
      </c>
      <c r="K27" s="21">
        <f t="shared" si="11"/>
        <v>0</v>
      </c>
      <c r="L27" s="21">
        <f t="shared" si="11"/>
        <v>0</v>
      </c>
    </row>
    <row r="28" spans="1:15" ht="20.45" customHeight="1">
      <c r="A28" s="216" t="s">
        <v>537</v>
      </c>
      <c r="B28" s="217"/>
      <c r="C28" s="21"/>
      <c r="D28" s="21"/>
      <c r="E28" s="21"/>
      <c r="F28" s="21"/>
      <c r="G28" s="21"/>
      <c r="H28" s="21"/>
      <c r="I28" s="21"/>
      <c r="J28" s="21"/>
      <c r="K28" s="21"/>
      <c r="L28" s="21"/>
    </row>
    <row r="29" spans="1:15">
      <c r="A29" s="2">
        <v>10</v>
      </c>
      <c r="B29" s="4" t="s">
        <v>539</v>
      </c>
      <c r="C29" s="120">
        <v>0</v>
      </c>
      <c r="D29" s="120">
        <v>0</v>
      </c>
      <c r="E29" s="120">
        <v>0</v>
      </c>
      <c r="F29" s="120">
        <v>0</v>
      </c>
      <c r="G29" s="120">
        <v>0</v>
      </c>
      <c r="H29" s="120">
        <v>0</v>
      </c>
      <c r="I29" s="120">
        <v>0</v>
      </c>
      <c r="J29" s="120">
        <v>0</v>
      </c>
      <c r="K29" s="120">
        <v>0</v>
      </c>
      <c r="L29" s="120">
        <v>0</v>
      </c>
    </row>
    <row r="30" spans="1:15">
      <c r="A30" s="2">
        <v>11</v>
      </c>
      <c r="B30" s="4" t="s">
        <v>540</v>
      </c>
      <c r="C30" s="120">
        <v>0</v>
      </c>
      <c r="D30" s="120">
        <v>0</v>
      </c>
      <c r="E30" s="120">
        <v>0</v>
      </c>
      <c r="F30" s="120">
        <v>0</v>
      </c>
      <c r="G30" s="120">
        <v>0</v>
      </c>
      <c r="H30" s="120">
        <v>0</v>
      </c>
      <c r="I30" s="120">
        <v>0</v>
      </c>
      <c r="J30" s="120">
        <v>0</v>
      </c>
      <c r="K30" s="120">
        <v>0</v>
      </c>
      <c r="L30" s="120">
        <v>0</v>
      </c>
    </row>
    <row r="31" spans="1:15">
      <c r="A31" s="2">
        <v>12</v>
      </c>
      <c r="B31" s="4" t="s">
        <v>528</v>
      </c>
      <c r="C31" s="120">
        <v>0</v>
      </c>
      <c r="D31" s="120">
        <v>0</v>
      </c>
      <c r="E31" s="120">
        <v>0</v>
      </c>
      <c r="F31" s="120">
        <v>0</v>
      </c>
      <c r="G31" s="120">
        <v>0</v>
      </c>
      <c r="H31" s="120">
        <v>0</v>
      </c>
      <c r="I31" s="120">
        <v>0</v>
      </c>
      <c r="J31" s="120">
        <v>0</v>
      </c>
      <c r="K31" s="120">
        <v>0</v>
      </c>
      <c r="L31" s="120">
        <v>0</v>
      </c>
    </row>
    <row r="32" spans="1:15" ht="36">
      <c r="A32" s="2">
        <v>13</v>
      </c>
      <c r="B32" s="4" t="s">
        <v>525</v>
      </c>
      <c r="C32" s="120">
        <v>0</v>
      </c>
      <c r="D32" s="120">
        <v>0</v>
      </c>
      <c r="E32" s="120">
        <v>0</v>
      </c>
      <c r="F32" s="120">
        <v>0</v>
      </c>
      <c r="G32" s="120">
        <v>0</v>
      </c>
      <c r="H32" s="120">
        <v>0</v>
      </c>
      <c r="I32" s="120">
        <v>0</v>
      </c>
      <c r="J32" s="120">
        <v>0</v>
      </c>
      <c r="K32" s="120">
        <v>0</v>
      </c>
      <c r="L32" s="120">
        <v>0</v>
      </c>
    </row>
    <row r="33" spans="1:12">
      <c r="A33" s="212" t="s">
        <v>454</v>
      </c>
      <c r="B33" s="212"/>
      <c r="C33" s="98">
        <f>SUM(C29:C32)</f>
        <v>0</v>
      </c>
      <c r="D33" s="98">
        <f>SUM(D29:D32)</f>
        <v>0</v>
      </c>
      <c r="E33" s="98">
        <f t="shared" ref="E33:G33" si="12">SUM(E29:E32)</f>
        <v>0</v>
      </c>
      <c r="F33" s="98">
        <f t="shared" si="12"/>
        <v>0</v>
      </c>
      <c r="G33" s="98">
        <f t="shared" si="12"/>
        <v>0</v>
      </c>
      <c r="H33" s="98">
        <f t="shared" ref="H33:L33" si="13">SUM(H29:H32)</f>
        <v>0</v>
      </c>
      <c r="I33" s="98">
        <f t="shared" si="13"/>
        <v>0</v>
      </c>
      <c r="J33" s="98">
        <f t="shared" si="13"/>
        <v>0</v>
      </c>
      <c r="K33" s="98">
        <f t="shared" si="13"/>
        <v>0</v>
      </c>
      <c r="L33" s="98">
        <f t="shared" si="13"/>
        <v>0</v>
      </c>
    </row>
    <row r="34" spans="1:12">
      <c r="A34" s="212" t="s">
        <v>455</v>
      </c>
      <c r="B34" s="212"/>
      <c r="C34" s="98">
        <f>C27-C33</f>
        <v>0</v>
      </c>
      <c r="D34" s="98">
        <f t="shared" ref="D34:G34" si="14">D27-D33</f>
        <v>0</v>
      </c>
      <c r="E34" s="98">
        <f t="shared" si="14"/>
        <v>0</v>
      </c>
      <c r="F34" s="98">
        <f t="shared" si="14"/>
        <v>0</v>
      </c>
      <c r="G34" s="98">
        <f t="shared" si="14"/>
        <v>0</v>
      </c>
      <c r="H34" s="98">
        <f t="shared" ref="H34:L34" si="15">H27-H33</f>
        <v>0</v>
      </c>
      <c r="I34" s="98">
        <f t="shared" si="15"/>
        <v>0</v>
      </c>
      <c r="J34" s="98">
        <f t="shared" si="15"/>
        <v>0</v>
      </c>
      <c r="K34" s="98">
        <f t="shared" si="15"/>
        <v>0</v>
      </c>
      <c r="L34" s="98">
        <f t="shared" si="15"/>
        <v>0</v>
      </c>
    </row>
    <row r="35" spans="1:12">
      <c r="A35" s="212" t="s">
        <v>456</v>
      </c>
      <c r="B35" s="212"/>
      <c r="C35" s="98">
        <f>C34+C23</f>
        <v>0</v>
      </c>
      <c r="D35" s="98">
        <f t="shared" ref="D35:G35" si="16">D34+D23</f>
        <v>0</v>
      </c>
      <c r="E35" s="98">
        <f t="shared" si="16"/>
        <v>0</v>
      </c>
      <c r="F35" s="98">
        <f t="shared" si="16"/>
        <v>0</v>
      </c>
      <c r="G35" s="98">
        <f t="shared" si="16"/>
        <v>0</v>
      </c>
      <c r="H35" s="98">
        <f t="shared" ref="H35:L35" si="17">H34+H23</f>
        <v>0</v>
      </c>
      <c r="I35" s="98">
        <f t="shared" si="17"/>
        <v>0</v>
      </c>
      <c r="J35" s="98">
        <f t="shared" si="17"/>
        <v>0</v>
      </c>
      <c r="K35" s="98">
        <f t="shared" si="17"/>
        <v>0</v>
      </c>
      <c r="L35" s="98">
        <f t="shared" si="17"/>
        <v>0</v>
      </c>
    </row>
    <row r="36" spans="1:12">
      <c r="A36" s="216" t="s">
        <v>85</v>
      </c>
      <c r="B36" s="226"/>
      <c r="C36" s="226"/>
      <c r="D36" s="226"/>
      <c r="E36" s="226"/>
      <c r="F36" s="226"/>
      <c r="G36" s="226"/>
    </row>
    <row r="37" spans="1:12">
      <c r="A37" s="2"/>
      <c r="B37" s="10" t="s">
        <v>457</v>
      </c>
      <c r="C37" s="98"/>
      <c r="D37" s="98"/>
      <c r="E37" s="98"/>
      <c r="F37" s="98"/>
      <c r="G37" s="98"/>
    </row>
    <row r="38" spans="1:12" ht="24.6" customHeight="1">
      <c r="A38" s="101">
        <v>14</v>
      </c>
      <c r="B38" s="102" t="s">
        <v>458</v>
      </c>
      <c r="C38" s="20">
        <f>C39+C42+C45+C48+C51+C54</f>
        <v>0</v>
      </c>
      <c r="D38" s="20">
        <f t="shared" ref="D38:G38" si="18">D39+D42+D45+D48+D51+D54</f>
        <v>0</v>
      </c>
      <c r="E38" s="20">
        <f t="shared" si="18"/>
        <v>0</v>
      </c>
      <c r="F38" s="20">
        <f t="shared" si="18"/>
        <v>0</v>
      </c>
      <c r="G38" s="20">
        <f t="shared" si="18"/>
        <v>0</v>
      </c>
      <c r="H38" s="20">
        <f t="shared" ref="H38:L38" si="19">H39+H42+H45+H48+H51+H54</f>
        <v>0</v>
      </c>
      <c r="I38" s="20">
        <f t="shared" si="19"/>
        <v>0</v>
      </c>
      <c r="J38" s="20">
        <f t="shared" si="19"/>
        <v>0</v>
      </c>
      <c r="K38" s="20">
        <f t="shared" si="19"/>
        <v>0</v>
      </c>
      <c r="L38" s="20">
        <f t="shared" si="19"/>
        <v>0</v>
      </c>
    </row>
    <row r="39" spans="1:12">
      <c r="A39" s="101">
        <v>14.1</v>
      </c>
      <c r="B39" s="102" t="s">
        <v>67</v>
      </c>
      <c r="C39" s="26">
        <f>C40+C41</f>
        <v>0</v>
      </c>
      <c r="D39" s="26">
        <f t="shared" ref="D39:G39" si="20">D40+D41</f>
        <v>0</v>
      </c>
      <c r="E39" s="26">
        <f t="shared" si="20"/>
        <v>0</v>
      </c>
      <c r="F39" s="26">
        <f t="shared" si="20"/>
        <v>0</v>
      </c>
      <c r="G39" s="26">
        <f t="shared" si="20"/>
        <v>0</v>
      </c>
      <c r="H39" s="26">
        <f t="shared" ref="H39:L39" si="21">H40+H41</f>
        <v>0</v>
      </c>
      <c r="I39" s="26">
        <f t="shared" si="21"/>
        <v>0</v>
      </c>
      <c r="J39" s="26">
        <f t="shared" si="21"/>
        <v>0</v>
      </c>
      <c r="K39" s="26">
        <f t="shared" si="21"/>
        <v>0</v>
      </c>
      <c r="L39" s="26">
        <f t="shared" si="21"/>
        <v>0</v>
      </c>
    </row>
    <row r="40" spans="1:12">
      <c r="A40" s="101"/>
      <c r="B40" s="27" t="s">
        <v>459</v>
      </c>
      <c r="C40" s="120">
        <v>0</v>
      </c>
      <c r="D40" s="120">
        <v>0</v>
      </c>
      <c r="E40" s="120">
        <v>0</v>
      </c>
      <c r="F40" s="120">
        <v>0</v>
      </c>
      <c r="G40" s="120">
        <v>0</v>
      </c>
      <c r="H40" s="120">
        <v>0</v>
      </c>
      <c r="I40" s="120">
        <v>0</v>
      </c>
      <c r="J40" s="120">
        <v>0</v>
      </c>
      <c r="K40" s="120">
        <v>0</v>
      </c>
      <c r="L40" s="120">
        <v>0</v>
      </c>
    </row>
    <row r="41" spans="1:12">
      <c r="A41" s="101"/>
      <c r="B41" s="27" t="s">
        <v>460</v>
      </c>
      <c r="C41" s="120">
        <v>0</v>
      </c>
      <c r="D41" s="120">
        <v>0</v>
      </c>
      <c r="E41" s="120">
        <v>0</v>
      </c>
      <c r="F41" s="120">
        <v>0</v>
      </c>
      <c r="G41" s="120">
        <v>0</v>
      </c>
      <c r="H41" s="120">
        <v>0</v>
      </c>
      <c r="I41" s="120">
        <v>0</v>
      </c>
      <c r="J41" s="120">
        <v>0</v>
      </c>
      <c r="K41" s="120">
        <v>0</v>
      </c>
      <c r="L41" s="120">
        <v>0</v>
      </c>
    </row>
    <row r="42" spans="1:12">
      <c r="A42" s="101" t="s">
        <v>529</v>
      </c>
      <c r="B42" s="102" t="s">
        <v>68</v>
      </c>
      <c r="C42" s="26">
        <f>C43+C44</f>
        <v>0</v>
      </c>
      <c r="D42" s="26">
        <f>D43+D44</f>
        <v>0</v>
      </c>
      <c r="E42" s="26">
        <f t="shared" ref="E42:G42" si="22">E43+E44</f>
        <v>0</v>
      </c>
      <c r="F42" s="26">
        <f t="shared" si="22"/>
        <v>0</v>
      </c>
      <c r="G42" s="26">
        <f t="shared" si="22"/>
        <v>0</v>
      </c>
      <c r="H42" s="26">
        <f t="shared" ref="H42:L42" si="23">H43+H44</f>
        <v>0</v>
      </c>
      <c r="I42" s="26">
        <f t="shared" si="23"/>
        <v>0</v>
      </c>
      <c r="J42" s="26">
        <f t="shared" si="23"/>
        <v>0</v>
      </c>
      <c r="K42" s="26">
        <f t="shared" si="23"/>
        <v>0</v>
      </c>
      <c r="L42" s="26">
        <f t="shared" si="23"/>
        <v>0</v>
      </c>
    </row>
    <row r="43" spans="1:12">
      <c r="A43" s="101"/>
      <c r="B43" s="27" t="s">
        <v>461</v>
      </c>
      <c r="C43" s="120">
        <v>0</v>
      </c>
      <c r="D43" s="120">
        <v>0</v>
      </c>
      <c r="E43" s="120">
        <v>0</v>
      </c>
      <c r="F43" s="120">
        <v>0</v>
      </c>
      <c r="G43" s="120">
        <v>0</v>
      </c>
      <c r="H43" s="120">
        <v>0</v>
      </c>
      <c r="I43" s="120">
        <v>0</v>
      </c>
      <c r="J43" s="120">
        <v>0</v>
      </c>
      <c r="K43" s="120">
        <v>0</v>
      </c>
      <c r="L43" s="120">
        <v>0</v>
      </c>
    </row>
    <row r="44" spans="1:12">
      <c r="A44" s="101"/>
      <c r="B44" s="27" t="s">
        <v>462</v>
      </c>
      <c r="C44" s="120">
        <v>0</v>
      </c>
      <c r="D44" s="120">
        <v>0</v>
      </c>
      <c r="E44" s="120">
        <v>0</v>
      </c>
      <c r="F44" s="120">
        <v>0</v>
      </c>
      <c r="G44" s="120">
        <v>0</v>
      </c>
      <c r="H44" s="120">
        <v>0</v>
      </c>
      <c r="I44" s="120">
        <v>0</v>
      </c>
      <c r="J44" s="120">
        <v>0</v>
      </c>
      <c r="K44" s="120">
        <v>0</v>
      </c>
      <c r="L44" s="120">
        <v>0</v>
      </c>
    </row>
    <row r="45" spans="1:12">
      <c r="A45" s="101" t="s">
        <v>530</v>
      </c>
      <c r="B45" s="102" t="s">
        <v>69</v>
      </c>
      <c r="C45" s="26">
        <f>C46+C47</f>
        <v>0</v>
      </c>
      <c r="D45" s="26">
        <f t="shared" ref="D45:G45" si="24">D46+D47</f>
        <v>0</v>
      </c>
      <c r="E45" s="26">
        <f t="shared" si="24"/>
        <v>0</v>
      </c>
      <c r="F45" s="26">
        <f t="shared" si="24"/>
        <v>0</v>
      </c>
      <c r="G45" s="26">
        <f t="shared" si="24"/>
        <v>0</v>
      </c>
      <c r="H45" s="26">
        <f t="shared" ref="H45:L45" si="25">H46+H47</f>
        <v>0</v>
      </c>
      <c r="I45" s="26">
        <f t="shared" si="25"/>
        <v>0</v>
      </c>
      <c r="J45" s="26">
        <f t="shared" si="25"/>
        <v>0</v>
      </c>
      <c r="K45" s="26">
        <f t="shared" si="25"/>
        <v>0</v>
      </c>
      <c r="L45" s="26">
        <f t="shared" si="25"/>
        <v>0</v>
      </c>
    </row>
    <row r="46" spans="1:12">
      <c r="A46" s="101"/>
      <c r="B46" s="27" t="s">
        <v>463</v>
      </c>
      <c r="C46" s="120">
        <v>0</v>
      </c>
      <c r="D46" s="120">
        <v>0</v>
      </c>
      <c r="E46" s="120">
        <v>0</v>
      </c>
      <c r="F46" s="120">
        <v>0</v>
      </c>
      <c r="G46" s="120">
        <v>0</v>
      </c>
      <c r="H46" s="120">
        <v>0</v>
      </c>
      <c r="I46" s="120">
        <v>0</v>
      </c>
      <c r="J46" s="120">
        <v>0</v>
      </c>
      <c r="K46" s="120">
        <v>0</v>
      </c>
      <c r="L46" s="120">
        <v>0</v>
      </c>
    </row>
    <row r="47" spans="1:12">
      <c r="A47" s="101"/>
      <c r="B47" s="27" t="s">
        <v>464</v>
      </c>
      <c r="C47" s="120">
        <v>0</v>
      </c>
      <c r="D47" s="120">
        <v>0</v>
      </c>
      <c r="E47" s="120">
        <v>0</v>
      </c>
      <c r="F47" s="120">
        <v>0</v>
      </c>
      <c r="G47" s="120">
        <v>0</v>
      </c>
      <c r="H47" s="120">
        <v>0</v>
      </c>
      <c r="I47" s="120">
        <v>0</v>
      </c>
      <c r="J47" s="120">
        <v>0</v>
      </c>
      <c r="K47" s="120">
        <v>0</v>
      </c>
      <c r="L47" s="120">
        <v>0</v>
      </c>
    </row>
    <row r="48" spans="1:12" ht="24">
      <c r="A48" s="101" t="s">
        <v>531</v>
      </c>
      <c r="B48" s="102" t="s">
        <v>465</v>
      </c>
      <c r="C48" s="26">
        <f>C49+C50</f>
        <v>0</v>
      </c>
      <c r="D48" s="26">
        <f t="shared" ref="D48:G48" si="26">D49+D50</f>
        <v>0</v>
      </c>
      <c r="E48" s="26">
        <f t="shared" si="26"/>
        <v>0</v>
      </c>
      <c r="F48" s="26">
        <f t="shared" si="26"/>
        <v>0</v>
      </c>
      <c r="G48" s="26">
        <f t="shared" si="26"/>
        <v>0</v>
      </c>
      <c r="H48" s="26">
        <f t="shared" ref="H48:L48" si="27">H49+H50</f>
        <v>0</v>
      </c>
      <c r="I48" s="26">
        <f t="shared" si="27"/>
        <v>0</v>
      </c>
      <c r="J48" s="26">
        <f t="shared" si="27"/>
        <v>0</v>
      </c>
      <c r="K48" s="26">
        <f t="shared" si="27"/>
        <v>0</v>
      </c>
      <c r="L48" s="26">
        <f t="shared" si="27"/>
        <v>0</v>
      </c>
    </row>
    <row r="49" spans="1:12" ht="24">
      <c r="A49" s="101"/>
      <c r="B49" s="27" t="s">
        <v>466</v>
      </c>
      <c r="C49" s="120">
        <v>0</v>
      </c>
      <c r="D49" s="120">
        <v>0</v>
      </c>
      <c r="E49" s="120">
        <v>0</v>
      </c>
      <c r="F49" s="120">
        <v>0</v>
      </c>
      <c r="G49" s="120">
        <v>0</v>
      </c>
      <c r="H49" s="120">
        <v>0</v>
      </c>
      <c r="I49" s="120">
        <v>0</v>
      </c>
      <c r="J49" s="120">
        <v>0</v>
      </c>
      <c r="K49" s="120">
        <v>0</v>
      </c>
      <c r="L49" s="120">
        <v>0</v>
      </c>
    </row>
    <row r="50" spans="1:12" ht="24">
      <c r="A50" s="101"/>
      <c r="B50" s="27" t="s">
        <v>467</v>
      </c>
      <c r="C50" s="120">
        <v>0</v>
      </c>
      <c r="D50" s="120">
        <v>0</v>
      </c>
      <c r="E50" s="120">
        <v>0</v>
      </c>
      <c r="F50" s="120">
        <v>0</v>
      </c>
      <c r="G50" s="120">
        <v>0</v>
      </c>
      <c r="H50" s="120">
        <v>0</v>
      </c>
      <c r="I50" s="120">
        <v>0</v>
      </c>
      <c r="J50" s="120">
        <v>0</v>
      </c>
      <c r="K50" s="120">
        <v>0</v>
      </c>
      <c r="L50" s="120">
        <v>0</v>
      </c>
    </row>
    <row r="51" spans="1:12">
      <c r="A51" s="101" t="s">
        <v>532</v>
      </c>
      <c r="B51" s="102" t="s">
        <v>468</v>
      </c>
      <c r="C51" s="26">
        <f>C52+C53</f>
        <v>0</v>
      </c>
      <c r="D51" s="26">
        <f t="shared" ref="D51:G51" si="28">D52+D53</f>
        <v>0</v>
      </c>
      <c r="E51" s="26">
        <f t="shared" si="28"/>
        <v>0</v>
      </c>
      <c r="F51" s="26">
        <f t="shared" si="28"/>
        <v>0</v>
      </c>
      <c r="G51" s="26">
        <f t="shared" si="28"/>
        <v>0</v>
      </c>
      <c r="H51" s="26">
        <f t="shared" ref="H51:L51" si="29">H52+H53</f>
        <v>0</v>
      </c>
      <c r="I51" s="26">
        <f t="shared" si="29"/>
        <v>0</v>
      </c>
      <c r="J51" s="26">
        <f t="shared" si="29"/>
        <v>0</v>
      </c>
      <c r="K51" s="26">
        <f t="shared" si="29"/>
        <v>0</v>
      </c>
      <c r="L51" s="26">
        <f t="shared" si="29"/>
        <v>0</v>
      </c>
    </row>
    <row r="52" spans="1:12">
      <c r="A52" s="101"/>
      <c r="B52" s="27" t="s">
        <v>469</v>
      </c>
      <c r="C52" s="120">
        <v>0</v>
      </c>
      <c r="D52" s="120">
        <v>0</v>
      </c>
      <c r="E52" s="120">
        <v>0</v>
      </c>
      <c r="F52" s="120">
        <v>0</v>
      </c>
      <c r="G52" s="120">
        <v>0</v>
      </c>
      <c r="H52" s="120">
        <v>0</v>
      </c>
      <c r="I52" s="120">
        <v>0</v>
      </c>
      <c r="J52" s="120">
        <v>0</v>
      </c>
      <c r="K52" s="120">
        <v>0</v>
      </c>
      <c r="L52" s="120">
        <v>0</v>
      </c>
    </row>
    <row r="53" spans="1:12">
      <c r="A53" s="101"/>
      <c r="B53" s="27" t="s">
        <v>470</v>
      </c>
      <c r="C53" s="120">
        <v>0</v>
      </c>
      <c r="D53" s="120">
        <v>0</v>
      </c>
      <c r="E53" s="120">
        <v>0</v>
      </c>
      <c r="F53" s="120">
        <v>0</v>
      </c>
      <c r="G53" s="120">
        <v>0</v>
      </c>
      <c r="H53" s="120">
        <v>0</v>
      </c>
      <c r="I53" s="120">
        <v>0</v>
      </c>
      <c r="J53" s="120">
        <v>0</v>
      </c>
      <c r="K53" s="120">
        <v>0</v>
      </c>
      <c r="L53" s="120">
        <v>0</v>
      </c>
    </row>
    <row r="54" spans="1:12" s="100" customFormat="1">
      <c r="A54" s="80">
        <v>14.6</v>
      </c>
      <c r="B54" s="102" t="s">
        <v>48</v>
      </c>
      <c r="C54" s="25">
        <f>C55+C56</f>
        <v>0</v>
      </c>
      <c r="D54" s="25">
        <f t="shared" ref="D54:G54" si="30">D55+D56</f>
        <v>0</v>
      </c>
      <c r="E54" s="25">
        <f t="shared" si="30"/>
        <v>0</v>
      </c>
      <c r="F54" s="25">
        <f t="shared" si="30"/>
        <v>0</v>
      </c>
      <c r="G54" s="25">
        <f t="shared" si="30"/>
        <v>0</v>
      </c>
      <c r="H54" s="25">
        <f t="shared" ref="H54:L54" si="31">H55+H56</f>
        <v>0</v>
      </c>
      <c r="I54" s="25">
        <f t="shared" si="31"/>
        <v>0</v>
      </c>
      <c r="J54" s="25">
        <f t="shared" si="31"/>
        <v>0</v>
      </c>
      <c r="K54" s="25">
        <f t="shared" si="31"/>
        <v>0</v>
      </c>
      <c r="L54" s="25">
        <f t="shared" si="31"/>
        <v>0</v>
      </c>
    </row>
    <row r="55" spans="1:12">
      <c r="A55" s="2"/>
      <c r="B55" s="4" t="s">
        <v>471</v>
      </c>
      <c r="C55" s="120"/>
      <c r="D55" s="120">
        <v>0</v>
      </c>
      <c r="E55" s="120">
        <v>0</v>
      </c>
      <c r="F55" s="120">
        <v>0</v>
      </c>
      <c r="G55" s="120">
        <v>0</v>
      </c>
      <c r="H55" s="120">
        <v>0</v>
      </c>
      <c r="I55" s="120">
        <v>0</v>
      </c>
      <c r="J55" s="120">
        <v>0</v>
      </c>
      <c r="K55" s="120">
        <v>0</v>
      </c>
      <c r="L55" s="120">
        <v>0</v>
      </c>
    </row>
    <row r="56" spans="1:12">
      <c r="A56" s="2"/>
      <c r="B56" s="4" t="s">
        <v>472</v>
      </c>
      <c r="C56" s="120">
        <v>0</v>
      </c>
      <c r="D56" s="120">
        <v>0</v>
      </c>
      <c r="E56" s="120">
        <v>0</v>
      </c>
      <c r="F56" s="120">
        <v>0</v>
      </c>
      <c r="G56" s="120">
        <v>0</v>
      </c>
      <c r="H56" s="120">
        <v>0</v>
      </c>
      <c r="I56" s="120">
        <v>0</v>
      </c>
      <c r="J56" s="120">
        <v>0</v>
      </c>
      <c r="K56" s="120">
        <v>0</v>
      </c>
      <c r="L56" s="120">
        <v>0</v>
      </c>
    </row>
    <row r="57" spans="1:12">
      <c r="A57" s="2">
        <v>15</v>
      </c>
      <c r="B57" s="7" t="s">
        <v>36</v>
      </c>
      <c r="C57" s="20">
        <f>C58+C59+C60+C61</f>
        <v>0</v>
      </c>
      <c r="D57" s="20">
        <f t="shared" ref="D57:G57" si="32">D58+D59+D60+D61</f>
        <v>0</v>
      </c>
      <c r="E57" s="20">
        <f t="shared" si="32"/>
        <v>0</v>
      </c>
      <c r="F57" s="20">
        <f t="shared" si="32"/>
        <v>0</v>
      </c>
      <c r="G57" s="20">
        <f t="shared" si="32"/>
        <v>0</v>
      </c>
      <c r="H57" s="20">
        <f t="shared" ref="H57:L57" si="33">H58+H59+H60+H61</f>
        <v>0</v>
      </c>
      <c r="I57" s="20">
        <f t="shared" si="33"/>
        <v>0</v>
      </c>
      <c r="J57" s="20">
        <f t="shared" si="33"/>
        <v>0</v>
      </c>
      <c r="K57" s="20">
        <f t="shared" si="33"/>
        <v>0</v>
      </c>
      <c r="L57" s="20">
        <f t="shared" si="33"/>
        <v>0</v>
      </c>
    </row>
    <row r="58" spans="1:12">
      <c r="A58" s="2" t="s">
        <v>533</v>
      </c>
      <c r="B58" s="3" t="s">
        <v>90</v>
      </c>
      <c r="C58" s="120">
        <v>0</v>
      </c>
      <c r="D58" s="120">
        <v>0</v>
      </c>
      <c r="E58" s="120">
        <v>0</v>
      </c>
      <c r="F58" s="120">
        <v>0</v>
      </c>
      <c r="G58" s="120">
        <v>0</v>
      </c>
      <c r="H58" s="120">
        <v>0</v>
      </c>
      <c r="I58" s="120">
        <v>0</v>
      </c>
      <c r="J58" s="120">
        <v>0</v>
      </c>
      <c r="K58" s="120">
        <v>0</v>
      </c>
      <c r="L58" s="120">
        <v>0</v>
      </c>
    </row>
    <row r="59" spans="1:12" ht="24">
      <c r="A59" s="2" t="s">
        <v>534</v>
      </c>
      <c r="B59" s="3" t="s">
        <v>473</v>
      </c>
      <c r="C59" s="120">
        <v>0</v>
      </c>
      <c r="D59" s="120">
        <v>0</v>
      </c>
      <c r="E59" s="120">
        <v>0</v>
      </c>
      <c r="F59" s="120">
        <v>0</v>
      </c>
      <c r="G59" s="120">
        <v>0</v>
      </c>
      <c r="H59" s="120">
        <v>0</v>
      </c>
      <c r="I59" s="120">
        <v>0</v>
      </c>
      <c r="J59" s="120">
        <v>0</v>
      </c>
      <c r="K59" s="120">
        <v>0</v>
      </c>
      <c r="L59" s="120">
        <v>0</v>
      </c>
    </row>
    <row r="60" spans="1:12">
      <c r="A60" s="2" t="s">
        <v>535</v>
      </c>
      <c r="B60" s="3" t="s">
        <v>474</v>
      </c>
      <c r="C60" s="120">
        <v>0</v>
      </c>
      <c r="D60" s="120">
        <v>0</v>
      </c>
      <c r="E60" s="120">
        <v>0</v>
      </c>
      <c r="F60" s="120">
        <v>0</v>
      </c>
      <c r="G60" s="120">
        <v>0</v>
      </c>
      <c r="H60" s="120">
        <v>0</v>
      </c>
      <c r="I60" s="120">
        <v>0</v>
      </c>
      <c r="J60" s="120">
        <v>0</v>
      </c>
      <c r="K60" s="120">
        <v>0</v>
      </c>
      <c r="L60" s="120">
        <v>0</v>
      </c>
    </row>
    <row r="61" spans="1:12">
      <c r="A61" s="2" t="s">
        <v>536</v>
      </c>
      <c r="B61" s="3" t="s">
        <v>573</v>
      </c>
      <c r="C61" s="120">
        <v>0</v>
      </c>
      <c r="D61" s="120">
        <v>0</v>
      </c>
      <c r="E61" s="120">
        <v>0</v>
      </c>
      <c r="F61" s="120">
        <v>0</v>
      </c>
      <c r="G61" s="120">
        <v>0</v>
      </c>
      <c r="H61" s="120">
        <v>0</v>
      </c>
      <c r="I61" s="120">
        <v>0</v>
      </c>
      <c r="J61" s="120">
        <v>0</v>
      </c>
      <c r="K61" s="120">
        <v>0</v>
      </c>
      <c r="L61" s="120">
        <v>0</v>
      </c>
    </row>
    <row r="62" spans="1:12" s="100" customFormat="1" ht="21.6" customHeight="1">
      <c r="A62" s="212" t="s">
        <v>475</v>
      </c>
      <c r="B62" s="212"/>
      <c r="C62" s="98">
        <f>C57+C38</f>
        <v>0</v>
      </c>
      <c r="D62" s="98">
        <f t="shared" ref="D62:G62" si="34">D57+D38</f>
        <v>0</v>
      </c>
      <c r="E62" s="98">
        <f t="shared" si="34"/>
        <v>0</v>
      </c>
      <c r="F62" s="98">
        <f t="shared" si="34"/>
        <v>0</v>
      </c>
      <c r="G62" s="98">
        <f t="shared" si="34"/>
        <v>0</v>
      </c>
      <c r="H62" s="98">
        <f t="shared" ref="H62:L62" si="35">H57+H38</f>
        <v>0</v>
      </c>
      <c r="I62" s="98">
        <f t="shared" si="35"/>
        <v>0</v>
      </c>
      <c r="J62" s="98">
        <f t="shared" si="35"/>
        <v>0</v>
      </c>
      <c r="K62" s="98">
        <f t="shared" si="35"/>
        <v>0</v>
      </c>
      <c r="L62" s="98">
        <f t="shared" si="35"/>
        <v>0</v>
      </c>
    </row>
    <row r="63" spans="1:12">
      <c r="A63" s="2"/>
      <c r="B63" s="10" t="s">
        <v>88</v>
      </c>
      <c r="C63" s="21"/>
      <c r="D63" s="21"/>
      <c r="E63" s="21"/>
      <c r="F63" s="21"/>
      <c r="G63" s="21"/>
      <c r="H63" s="21"/>
      <c r="I63" s="21"/>
      <c r="J63" s="21"/>
      <c r="K63" s="21"/>
      <c r="L63" s="21"/>
    </row>
    <row r="64" spans="1:12">
      <c r="A64" s="2"/>
      <c r="B64" s="7" t="s">
        <v>476</v>
      </c>
      <c r="C64" s="98">
        <f>C65+C68+C71+C74+C77+C78+C79</f>
        <v>0</v>
      </c>
      <c r="D64" s="98">
        <f t="shared" ref="D64:G64" si="36">D65+D68+D71+D74+D77+D78+D79</f>
        <v>0</v>
      </c>
      <c r="E64" s="98">
        <f t="shared" si="36"/>
        <v>0</v>
      </c>
      <c r="F64" s="98">
        <f t="shared" si="36"/>
        <v>0</v>
      </c>
      <c r="G64" s="98">
        <f t="shared" si="36"/>
        <v>0</v>
      </c>
      <c r="H64" s="98">
        <f t="shared" ref="H64:L64" si="37">H65+H68+H71+H74+H77+H78+H79</f>
        <v>0</v>
      </c>
      <c r="I64" s="98">
        <f t="shared" si="37"/>
        <v>0</v>
      </c>
      <c r="J64" s="98">
        <f t="shared" si="37"/>
        <v>0</v>
      </c>
      <c r="K64" s="98">
        <f t="shared" si="37"/>
        <v>0</v>
      </c>
      <c r="L64" s="98">
        <f t="shared" si="37"/>
        <v>0</v>
      </c>
    </row>
    <row r="65" spans="1:12" s="100" customFormat="1" ht="24">
      <c r="A65" s="80">
        <v>16</v>
      </c>
      <c r="B65" s="103" t="s">
        <v>71</v>
      </c>
      <c r="C65" s="25">
        <f>C66+C67</f>
        <v>0</v>
      </c>
      <c r="D65" s="25">
        <f t="shared" ref="D65:G65" si="38">D66+D67</f>
        <v>0</v>
      </c>
      <c r="E65" s="25">
        <f t="shared" si="38"/>
        <v>0</v>
      </c>
      <c r="F65" s="25">
        <f t="shared" si="38"/>
        <v>0</v>
      </c>
      <c r="G65" s="25">
        <f t="shared" si="38"/>
        <v>0</v>
      </c>
      <c r="H65" s="25">
        <f t="shared" ref="H65:L65" si="39">H66+H67</f>
        <v>0</v>
      </c>
      <c r="I65" s="25">
        <f t="shared" si="39"/>
        <v>0</v>
      </c>
      <c r="J65" s="25">
        <f t="shared" si="39"/>
        <v>0</v>
      </c>
      <c r="K65" s="25">
        <f t="shared" si="39"/>
        <v>0</v>
      </c>
      <c r="L65" s="25">
        <f t="shared" si="39"/>
        <v>0</v>
      </c>
    </row>
    <row r="66" spans="1:12" ht="24">
      <c r="A66" s="2"/>
      <c r="B66" s="3" t="s">
        <v>477</v>
      </c>
      <c r="C66" s="120">
        <v>0</v>
      </c>
      <c r="D66" s="120">
        <v>0</v>
      </c>
      <c r="E66" s="120">
        <v>0</v>
      </c>
      <c r="F66" s="120">
        <v>0</v>
      </c>
      <c r="G66" s="120">
        <v>0</v>
      </c>
      <c r="H66" s="120">
        <v>0</v>
      </c>
      <c r="I66" s="120">
        <v>0</v>
      </c>
      <c r="J66" s="120">
        <v>0</v>
      </c>
      <c r="K66" s="120">
        <v>0</v>
      </c>
      <c r="L66" s="120">
        <v>0</v>
      </c>
    </row>
    <row r="67" spans="1:12" ht="24">
      <c r="A67" s="2"/>
      <c r="B67" s="3" t="s">
        <v>523</v>
      </c>
      <c r="C67" s="120">
        <v>0</v>
      </c>
      <c r="D67" s="120">
        <v>0</v>
      </c>
      <c r="E67" s="120">
        <v>0</v>
      </c>
      <c r="F67" s="120">
        <v>0</v>
      </c>
      <c r="G67" s="120">
        <v>0</v>
      </c>
      <c r="H67" s="120">
        <v>0</v>
      </c>
      <c r="I67" s="120">
        <v>0</v>
      </c>
      <c r="J67" s="120">
        <v>0</v>
      </c>
      <c r="K67" s="120">
        <v>0</v>
      </c>
      <c r="L67" s="120">
        <v>0</v>
      </c>
    </row>
    <row r="68" spans="1:12" s="100" customFormat="1">
      <c r="A68" s="80">
        <v>17</v>
      </c>
      <c r="B68" s="103" t="s">
        <v>89</v>
      </c>
      <c r="C68" s="25">
        <f>C69+C70</f>
        <v>0</v>
      </c>
      <c r="D68" s="25">
        <f t="shared" ref="D68:G68" si="40">D69+D70</f>
        <v>0</v>
      </c>
      <c r="E68" s="25">
        <f t="shared" si="40"/>
        <v>0</v>
      </c>
      <c r="F68" s="25">
        <f t="shared" si="40"/>
        <v>0</v>
      </c>
      <c r="G68" s="25">
        <f t="shared" si="40"/>
        <v>0</v>
      </c>
      <c r="H68" s="25">
        <f t="shared" ref="H68:L68" si="41">H69+H70</f>
        <v>0</v>
      </c>
      <c r="I68" s="25">
        <f t="shared" si="41"/>
        <v>0</v>
      </c>
      <c r="J68" s="25">
        <f t="shared" si="41"/>
        <v>0</v>
      </c>
      <c r="K68" s="25">
        <f t="shared" si="41"/>
        <v>0</v>
      </c>
      <c r="L68" s="25">
        <f t="shared" si="41"/>
        <v>0</v>
      </c>
    </row>
    <row r="69" spans="1:12">
      <c r="A69" s="2"/>
      <c r="B69" s="3" t="s">
        <v>478</v>
      </c>
      <c r="C69" s="120"/>
      <c r="D69" s="120"/>
      <c r="E69" s="120"/>
      <c r="F69" s="120"/>
      <c r="G69" s="120"/>
      <c r="H69" s="120"/>
      <c r="I69" s="120"/>
      <c r="J69" s="120"/>
      <c r="K69" s="120"/>
      <c r="L69" s="120"/>
    </row>
    <row r="70" spans="1:12">
      <c r="A70" s="2"/>
      <c r="B70" s="3" t="s">
        <v>479</v>
      </c>
      <c r="C70" s="120"/>
      <c r="D70" s="120"/>
      <c r="E70" s="120"/>
      <c r="F70" s="120"/>
      <c r="G70" s="120"/>
      <c r="H70" s="120"/>
      <c r="I70" s="120"/>
      <c r="J70" s="120"/>
      <c r="K70" s="120"/>
      <c r="L70" s="120"/>
    </row>
    <row r="71" spans="1:12" s="100" customFormat="1">
      <c r="A71" s="80">
        <v>18</v>
      </c>
      <c r="B71" s="103" t="s">
        <v>574</v>
      </c>
      <c r="C71" s="25">
        <f>C72+C73</f>
        <v>0</v>
      </c>
      <c r="D71" s="25">
        <f t="shared" ref="D71:G71" si="42">D72+D73</f>
        <v>0</v>
      </c>
      <c r="E71" s="25">
        <f t="shared" si="42"/>
        <v>0</v>
      </c>
      <c r="F71" s="25">
        <f t="shared" si="42"/>
        <v>0</v>
      </c>
      <c r="G71" s="25">
        <f t="shared" si="42"/>
        <v>0</v>
      </c>
      <c r="H71" s="25">
        <f t="shared" ref="H71:L71" si="43">H72+H73</f>
        <v>0</v>
      </c>
      <c r="I71" s="25">
        <f t="shared" si="43"/>
        <v>0</v>
      </c>
      <c r="J71" s="25">
        <f t="shared" si="43"/>
        <v>0</v>
      </c>
      <c r="K71" s="25">
        <f t="shared" si="43"/>
        <v>0</v>
      </c>
      <c r="L71" s="25">
        <f t="shared" si="43"/>
        <v>0</v>
      </c>
    </row>
    <row r="72" spans="1:12">
      <c r="A72" s="2"/>
      <c r="B72" s="3" t="s">
        <v>575</v>
      </c>
      <c r="C72" s="120">
        <v>0</v>
      </c>
      <c r="D72" s="120">
        <v>0</v>
      </c>
      <c r="E72" s="120">
        <v>0</v>
      </c>
      <c r="F72" s="120">
        <v>0</v>
      </c>
      <c r="G72" s="120">
        <v>0</v>
      </c>
      <c r="H72" s="120">
        <v>0</v>
      </c>
      <c r="I72" s="120">
        <v>0</v>
      </c>
      <c r="J72" s="120">
        <v>0</v>
      </c>
      <c r="K72" s="120">
        <v>0</v>
      </c>
      <c r="L72" s="120">
        <v>0</v>
      </c>
    </row>
    <row r="73" spans="1:12">
      <c r="A73" s="2"/>
      <c r="B73" s="3" t="s">
        <v>576</v>
      </c>
      <c r="C73" s="120">
        <v>0</v>
      </c>
      <c r="D73" s="120">
        <v>0</v>
      </c>
      <c r="E73" s="120">
        <v>0</v>
      </c>
      <c r="F73" s="120">
        <v>0</v>
      </c>
      <c r="G73" s="120">
        <v>0</v>
      </c>
      <c r="H73" s="120">
        <v>0</v>
      </c>
      <c r="I73" s="120">
        <v>0</v>
      </c>
      <c r="J73" s="120">
        <v>0</v>
      </c>
      <c r="K73" s="120">
        <v>0</v>
      </c>
      <c r="L73" s="120">
        <v>0</v>
      </c>
    </row>
    <row r="74" spans="1:12" s="100" customFormat="1">
      <c r="A74" s="80">
        <v>19</v>
      </c>
      <c r="B74" s="103" t="s">
        <v>72</v>
      </c>
      <c r="C74" s="25">
        <f>C75+C76</f>
        <v>0</v>
      </c>
      <c r="D74" s="25">
        <f t="shared" ref="D74:G74" si="44">D75+D76</f>
        <v>0</v>
      </c>
      <c r="E74" s="25">
        <f t="shared" si="44"/>
        <v>0</v>
      </c>
      <c r="F74" s="25">
        <f t="shared" si="44"/>
        <v>0</v>
      </c>
      <c r="G74" s="25">
        <f t="shared" si="44"/>
        <v>0</v>
      </c>
      <c r="H74" s="25">
        <f t="shared" ref="H74:L74" si="45">H75+H76</f>
        <v>0</v>
      </c>
      <c r="I74" s="25">
        <f t="shared" si="45"/>
        <v>0</v>
      </c>
      <c r="J74" s="25">
        <f t="shared" si="45"/>
        <v>0</v>
      </c>
      <c r="K74" s="25">
        <f t="shared" si="45"/>
        <v>0</v>
      </c>
      <c r="L74" s="25">
        <f t="shared" si="45"/>
        <v>0</v>
      </c>
    </row>
    <row r="75" spans="1:12">
      <c r="A75" s="2"/>
      <c r="B75" s="3" t="s">
        <v>480</v>
      </c>
      <c r="C75" s="120">
        <v>0</v>
      </c>
      <c r="D75" s="120">
        <v>0</v>
      </c>
      <c r="E75" s="120">
        <v>0</v>
      </c>
      <c r="F75" s="120">
        <v>0</v>
      </c>
      <c r="G75" s="120">
        <v>0</v>
      </c>
      <c r="H75" s="120">
        <v>0</v>
      </c>
      <c r="I75" s="120">
        <v>0</v>
      </c>
      <c r="J75" s="120">
        <v>0</v>
      </c>
      <c r="K75" s="120">
        <v>0</v>
      </c>
      <c r="L75" s="120">
        <v>0</v>
      </c>
    </row>
    <row r="76" spans="1:12">
      <c r="A76" s="2"/>
      <c r="B76" s="3" t="s">
        <v>481</v>
      </c>
      <c r="C76" s="120">
        <v>0</v>
      </c>
      <c r="D76" s="120">
        <v>0</v>
      </c>
      <c r="E76" s="120">
        <v>0</v>
      </c>
      <c r="F76" s="120">
        <v>0</v>
      </c>
      <c r="G76" s="120">
        <v>0</v>
      </c>
      <c r="H76" s="120">
        <v>0</v>
      </c>
      <c r="I76" s="120">
        <v>0</v>
      </c>
      <c r="J76" s="120">
        <v>0</v>
      </c>
      <c r="K76" s="120">
        <v>0</v>
      </c>
      <c r="L76" s="120">
        <v>0</v>
      </c>
    </row>
    <row r="77" spans="1:12" s="100" customFormat="1">
      <c r="A77" s="80">
        <v>20</v>
      </c>
      <c r="B77" s="103" t="s">
        <v>482</v>
      </c>
      <c r="C77" s="120">
        <v>0</v>
      </c>
      <c r="D77" s="120">
        <v>0</v>
      </c>
      <c r="E77" s="120">
        <v>0</v>
      </c>
      <c r="F77" s="120">
        <v>0</v>
      </c>
      <c r="G77" s="120">
        <v>0</v>
      </c>
      <c r="H77" s="120">
        <v>0</v>
      </c>
      <c r="I77" s="120">
        <v>0</v>
      </c>
      <c r="J77" s="120">
        <v>0</v>
      </c>
      <c r="K77" s="120">
        <v>0</v>
      </c>
      <c r="L77" s="120">
        <v>0</v>
      </c>
    </row>
    <row r="78" spans="1:12" s="100" customFormat="1">
      <c r="A78" s="80">
        <v>21</v>
      </c>
      <c r="B78" s="103" t="s">
        <v>92</v>
      </c>
      <c r="C78" s="120">
        <v>0</v>
      </c>
      <c r="D78" s="120">
        <v>0</v>
      </c>
      <c r="E78" s="120">
        <v>0</v>
      </c>
      <c r="F78" s="120">
        <v>0</v>
      </c>
      <c r="G78" s="120">
        <v>0</v>
      </c>
      <c r="H78" s="120">
        <v>0</v>
      </c>
      <c r="I78" s="120">
        <v>0</v>
      </c>
      <c r="J78" s="120">
        <v>0</v>
      </c>
      <c r="K78" s="120">
        <v>0</v>
      </c>
      <c r="L78" s="120">
        <v>0</v>
      </c>
    </row>
    <row r="79" spans="1:12" s="100" customFormat="1" ht="30.6" customHeight="1">
      <c r="A79" s="80">
        <v>22</v>
      </c>
      <c r="B79" s="103" t="s">
        <v>483</v>
      </c>
      <c r="C79" s="25">
        <f>C80+C81</f>
        <v>0</v>
      </c>
      <c r="D79" s="25">
        <f t="shared" ref="D79:G79" si="46">D80+D81</f>
        <v>0</v>
      </c>
      <c r="E79" s="25">
        <f t="shared" si="46"/>
        <v>0</v>
      </c>
      <c r="F79" s="25">
        <f t="shared" si="46"/>
        <v>0</v>
      </c>
      <c r="G79" s="25">
        <f t="shared" si="46"/>
        <v>0</v>
      </c>
      <c r="H79" s="25">
        <f t="shared" ref="H79:L79" si="47">H80+H81</f>
        <v>0</v>
      </c>
      <c r="I79" s="25">
        <f t="shared" si="47"/>
        <v>0</v>
      </c>
      <c r="J79" s="25">
        <f t="shared" si="47"/>
        <v>0</v>
      </c>
      <c r="K79" s="25">
        <f t="shared" si="47"/>
        <v>0</v>
      </c>
      <c r="L79" s="25">
        <f t="shared" si="47"/>
        <v>0</v>
      </c>
    </row>
    <row r="80" spans="1:12">
      <c r="A80" s="2"/>
      <c r="B80" s="3" t="s">
        <v>484</v>
      </c>
      <c r="C80" s="120">
        <v>0</v>
      </c>
      <c r="D80" s="120">
        <v>0</v>
      </c>
      <c r="E80" s="120">
        <v>0</v>
      </c>
      <c r="F80" s="120">
        <v>0</v>
      </c>
      <c r="G80" s="120">
        <v>0</v>
      </c>
      <c r="H80" s="120">
        <v>0</v>
      </c>
      <c r="I80" s="120">
        <v>0</v>
      </c>
      <c r="J80" s="120">
        <v>0</v>
      </c>
      <c r="K80" s="120">
        <v>0</v>
      </c>
      <c r="L80" s="120">
        <v>0</v>
      </c>
    </row>
    <row r="81" spans="1:12">
      <c r="A81" s="2"/>
      <c r="B81" s="3" t="s">
        <v>485</v>
      </c>
      <c r="C81" s="120">
        <v>0</v>
      </c>
      <c r="D81" s="120">
        <v>0</v>
      </c>
      <c r="E81" s="120">
        <v>0</v>
      </c>
      <c r="F81" s="120">
        <v>0</v>
      </c>
      <c r="G81" s="120">
        <v>0</v>
      </c>
      <c r="H81" s="120">
        <v>0</v>
      </c>
      <c r="I81" s="120">
        <v>0</v>
      </c>
      <c r="J81" s="120">
        <v>0</v>
      </c>
      <c r="K81" s="120">
        <v>0</v>
      </c>
      <c r="L81" s="120">
        <v>0</v>
      </c>
    </row>
    <row r="82" spans="1:12">
      <c r="A82" s="2"/>
      <c r="B82" s="10" t="s">
        <v>37</v>
      </c>
      <c r="C82" s="98">
        <f>C83+C87</f>
        <v>0</v>
      </c>
      <c r="D82" s="98">
        <f t="shared" ref="D82:G82" si="48">D83+D87</f>
        <v>0</v>
      </c>
      <c r="E82" s="98">
        <f t="shared" si="48"/>
        <v>0</v>
      </c>
      <c r="F82" s="98">
        <f t="shared" si="48"/>
        <v>0</v>
      </c>
      <c r="G82" s="98">
        <f t="shared" si="48"/>
        <v>0</v>
      </c>
      <c r="H82" s="98">
        <f t="shared" ref="H82:L82" si="49">H83+H87</f>
        <v>0</v>
      </c>
      <c r="I82" s="98">
        <f t="shared" si="49"/>
        <v>0</v>
      </c>
      <c r="J82" s="98">
        <f t="shared" si="49"/>
        <v>0</v>
      </c>
      <c r="K82" s="98">
        <f t="shared" si="49"/>
        <v>0</v>
      </c>
      <c r="L82" s="98">
        <f t="shared" si="49"/>
        <v>0</v>
      </c>
    </row>
    <row r="83" spans="1:12">
      <c r="A83" s="2">
        <v>23</v>
      </c>
      <c r="B83" s="103" t="s">
        <v>486</v>
      </c>
      <c r="C83" s="98">
        <f>SUM(C84:C86)</f>
        <v>0</v>
      </c>
      <c r="D83" s="98">
        <f t="shared" ref="D83:G83" si="50">SUM(D84:D86)</f>
        <v>0</v>
      </c>
      <c r="E83" s="98">
        <f t="shared" si="50"/>
        <v>0</v>
      </c>
      <c r="F83" s="98">
        <f t="shared" si="50"/>
        <v>0</v>
      </c>
      <c r="G83" s="98">
        <f t="shared" si="50"/>
        <v>0</v>
      </c>
      <c r="H83" s="98">
        <f t="shared" ref="H83:L83" si="51">SUM(H84:H86)</f>
        <v>0</v>
      </c>
      <c r="I83" s="98">
        <f t="shared" si="51"/>
        <v>0</v>
      </c>
      <c r="J83" s="98">
        <f t="shared" si="51"/>
        <v>0</v>
      </c>
      <c r="K83" s="98">
        <f t="shared" si="51"/>
        <v>0</v>
      </c>
      <c r="L83" s="98">
        <f t="shared" si="51"/>
        <v>0</v>
      </c>
    </row>
    <row r="84" spans="1:12">
      <c r="A84" s="2"/>
      <c r="B84" s="4" t="s">
        <v>487</v>
      </c>
      <c r="C84" s="120">
        <v>0</v>
      </c>
      <c r="D84" s="120">
        <v>0</v>
      </c>
      <c r="E84" s="120">
        <v>0</v>
      </c>
      <c r="F84" s="120">
        <v>0</v>
      </c>
      <c r="G84" s="120">
        <v>0</v>
      </c>
      <c r="H84" s="120">
        <v>0</v>
      </c>
      <c r="I84" s="120">
        <v>0</v>
      </c>
      <c r="J84" s="120">
        <v>0</v>
      </c>
      <c r="K84" s="120">
        <v>0</v>
      </c>
      <c r="L84" s="120">
        <v>0</v>
      </c>
    </row>
    <row r="85" spans="1:12" ht="24">
      <c r="A85" s="2"/>
      <c r="B85" s="4" t="s">
        <v>488</v>
      </c>
      <c r="C85" s="120">
        <v>0</v>
      </c>
      <c r="D85" s="120">
        <v>0</v>
      </c>
      <c r="E85" s="120">
        <v>0</v>
      </c>
      <c r="F85" s="120">
        <v>0</v>
      </c>
      <c r="G85" s="120">
        <v>0</v>
      </c>
      <c r="H85" s="120">
        <v>0</v>
      </c>
      <c r="I85" s="120">
        <v>0</v>
      </c>
      <c r="J85" s="120">
        <v>0</v>
      </c>
      <c r="K85" s="120">
        <v>0</v>
      </c>
      <c r="L85" s="120">
        <v>0</v>
      </c>
    </row>
    <row r="86" spans="1:12">
      <c r="A86" s="2"/>
      <c r="B86" s="4" t="s">
        <v>489</v>
      </c>
      <c r="C86" s="120">
        <v>0</v>
      </c>
      <c r="D86" s="120">
        <v>0</v>
      </c>
      <c r="E86" s="120">
        <v>0</v>
      </c>
      <c r="F86" s="120">
        <v>0</v>
      </c>
      <c r="G86" s="120">
        <v>0</v>
      </c>
      <c r="H86" s="120">
        <v>0</v>
      </c>
      <c r="I86" s="120">
        <v>0</v>
      </c>
      <c r="J86" s="120">
        <v>0</v>
      </c>
      <c r="K86" s="120">
        <v>0</v>
      </c>
      <c r="L86" s="120">
        <v>0</v>
      </c>
    </row>
    <row r="87" spans="1:12" s="100" customFormat="1">
      <c r="A87" s="80">
        <v>24</v>
      </c>
      <c r="B87" s="103" t="s">
        <v>577</v>
      </c>
      <c r="C87" s="120">
        <v>0</v>
      </c>
      <c r="D87" s="120">
        <v>0</v>
      </c>
      <c r="E87" s="120">
        <v>0</v>
      </c>
      <c r="F87" s="120">
        <v>0</v>
      </c>
      <c r="G87" s="120">
        <v>0</v>
      </c>
      <c r="H87" s="120">
        <v>0</v>
      </c>
      <c r="I87" s="120">
        <v>0</v>
      </c>
      <c r="J87" s="120">
        <v>0</v>
      </c>
      <c r="K87" s="120">
        <v>0</v>
      </c>
      <c r="L87" s="120">
        <v>0</v>
      </c>
    </row>
    <row r="88" spans="1:12">
      <c r="A88" s="215" t="s">
        <v>490</v>
      </c>
      <c r="B88" s="215"/>
      <c r="C88" s="98">
        <f>C64+C82</f>
        <v>0</v>
      </c>
      <c r="D88" s="98">
        <f t="shared" ref="D88:G88" si="52">D64+D82</f>
        <v>0</v>
      </c>
      <c r="E88" s="98">
        <f t="shared" si="52"/>
        <v>0</v>
      </c>
      <c r="F88" s="98">
        <f t="shared" si="52"/>
        <v>0</v>
      </c>
      <c r="G88" s="98">
        <f t="shared" si="52"/>
        <v>0</v>
      </c>
      <c r="H88" s="98">
        <f t="shared" ref="H88:L88" si="53">H64+H82</f>
        <v>0</v>
      </c>
      <c r="I88" s="98">
        <f t="shared" si="53"/>
        <v>0</v>
      </c>
      <c r="J88" s="98">
        <f t="shared" si="53"/>
        <v>0</v>
      </c>
      <c r="K88" s="98">
        <f t="shared" si="53"/>
        <v>0</v>
      </c>
      <c r="L88" s="98">
        <f t="shared" si="53"/>
        <v>0</v>
      </c>
    </row>
    <row r="89" spans="1:12">
      <c r="A89" s="215" t="s">
        <v>491</v>
      </c>
      <c r="B89" s="215"/>
      <c r="C89" s="98">
        <f>C62-C88</f>
        <v>0</v>
      </c>
      <c r="D89" s="98">
        <f t="shared" ref="D89:G89" si="54">D62-D88</f>
        <v>0</v>
      </c>
      <c r="E89" s="98">
        <f t="shared" si="54"/>
        <v>0</v>
      </c>
      <c r="F89" s="98">
        <f t="shared" si="54"/>
        <v>0</v>
      </c>
      <c r="G89" s="98">
        <f t="shared" si="54"/>
        <v>0</v>
      </c>
      <c r="H89" s="98">
        <f t="shared" ref="H89:L89" si="55">H62-H88</f>
        <v>0</v>
      </c>
      <c r="I89" s="98">
        <f t="shared" si="55"/>
        <v>0</v>
      </c>
      <c r="J89" s="98">
        <f t="shared" si="55"/>
        <v>0</v>
      </c>
      <c r="K89" s="98">
        <f t="shared" si="55"/>
        <v>0</v>
      </c>
      <c r="L89" s="98">
        <f t="shared" si="55"/>
        <v>0</v>
      </c>
    </row>
    <row r="90" spans="1:12" ht="25.5" customHeight="1">
      <c r="A90" s="215" t="s">
        <v>492</v>
      </c>
      <c r="B90" s="215"/>
      <c r="C90" s="98">
        <f>C35+C89</f>
        <v>0</v>
      </c>
      <c r="D90" s="98">
        <f t="shared" ref="D90:G90" si="56">D35+D89</f>
        <v>0</v>
      </c>
      <c r="E90" s="98">
        <f t="shared" si="56"/>
        <v>0</v>
      </c>
      <c r="F90" s="98">
        <f t="shared" si="56"/>
        <v>0</v>
      </c>
      <c r="G90" s="98">
        <f t="shared" si="56"/>
        <v>0</v>
      </c>
      <c r="H90" s="98">
        <f t="shared" ref="H90:L90" si="57">H35+H89</f>
        <v>0</v>
      </c>
      <c r="I90" s="98">
        <f t="shared" si="57"/>
        <v>0</v>
      </c>
      <c r="J90" s="98">
        <f t="shared" si="57"/>
        <v>0</v>
      </c>
      <c r="K90" s="98">
        <f t="shared" si="57"/>
        <v>0</v>
      </c>
      <c r="L90" s="98">
        <f t="shared" si="57"/>
        <v>0</v>
      </c>
    </row>
    <row r="91" spans="1:12">
      <c r="A91" s="2">
        <v>25</v>
      </c>
      <c r="B91" s="4" t="s">
        <v>80</v>
      </c>
      <c r="C91" s="120">
        <v>0</v>
      </c>
      <c r="D91" s="120">
        <v>0</v>
      </c>
      <c r="E91" s="120">
        <v>0</v>
      </c>
      <c r="F91" s="120">
        <v>0</v>
      </c>
      <c r="G91" s="120">
        <v>0</v>
      </c>
      <c r="H91" s="120">
        <v>0</v>
      </c>
      <c r="I91" s="120">
        <v>0</v>
      </c>
      <c r="J91" s="120">
        <v>0</v>
      </c>
      <c r="K91" s="120">
        <v>0</v>
      </c>
      <c r="L91" s="120">
        <v>0</v>
      </c>
    </row>
    <row r="92" spans="1:12">
      <c r="A92" s="2">
        <v>26</v>
      </c>
      <c r="B92" s="4" t="s">
        <v>81</v>
      </c>
      <c r="C92" s="120">
        <v>0</v>
      </c>
      <c r="D92" s="120">
        <v>0</v>
      </c>
      <c r="E92" s="120">
        <v>0</v>
      </c>
      <c r="F92" s="120">
        <v>0</v>
      </c>
      <c r="G92" s="120">
        <v>0</v>
      </c>
      <c r="H92" s="120">
        <v>0</v>
      </c>
      <c r="I92" s="120">
        <v>0</v>
      </c>
      <c r="J92" s="120">
        <v>0</v>
      </c>
      <c r="K92" s="120">
        <v>0</v>
      </c>
      <c r="L92" s="120">
        <v>0</v>
      </c>
    </row>
    <row r="93" spans="1:12">
      <c r="A93" s="2">
        <v>27</v>
      </c>
      <c r="B93" s="4" t="s">
        <v>520</v>
      </c>
      <c r="C93" s="120">
        <v>0</v>
      </c>
      <c r="D93" s="120">
        <v>0</v>
      </c>
      <c r="E93" s="120">
        <v>0</v>
      </c>
      <c r="F93" s="120">
        <v>0</v>
      </c>
      <c r="G93" s="120">
        <v>0</v>
      </c>
      <c r="H93" s="120">
        <v>0</v>
      </c>
      <c r="I93" s="120">
        <v>0</v>
      </c>
      <c r="J93" s="120">
        <v>0</v>
      </c>
      <c r="K93" s="120">
        <v>0</v>
      </c>
      <c r="L93" s="120">
        <v>0</v>
      </c>
    </row>
    <row r="94" spans="1:12">
      <c r="A94" s="2">
        <v>28</v>
      </c>
      <c r="B94" s="4" t="s">
        <v>161</v>
      </c>
      <c r="C94" s="120">
        <v>0</v>
      </c>
      <c r="D94" s="120">
        <v>0</v>
      </c>
      <c r="E94" s="120">
        <v>0</v>
      </c>
      <c r="F94" s="120">
        <v>0</v>
      </c>
      <c r="G94" s="120">
        <v>0</v>
      </c>
      <c r="H94" s="120">
        <v>0</v>
      </c>
      <c r="I94" s="120">
        <v>0</v>
      </c>
      <c r="J94" s="120">
        <v>0</v>
      </c>
      <c r="K94" s="120">
        <v>0</v>
      </c>
      <c r="L94" s="120">
        <v>0</v>
      </c>
    </row>
    <row r="95" spans="1:12" ht="24">
      <c r="A95" s="2">
        <v>29</v>
      </c>
      <c r="B95" s="4" t="s">
        <v>138</v>
      </c>
      <c r="C95" s="120"/>
      <c r="D95" s="120"/>
      <c r="E95" s="120"/>
      <c r="F95" s="120"/>
      <c r="G95" s="120"/>
      <c r="H95" s="120"/>
      <c r="I95" s="120"/>
      <c r="J95" s="120"/>
      <c r="K95" s="120"/>
      <c r="L95" s="120"/>
    </row>
    <row r="96" spans="1:12">
      <c r="A96" s="215" t="s">
        <v>493</v>
      </c>
      <c r="B96" s="215"/>
      <c r="C96" s="98">
        <f>C91-C92+C93+C94+C95</f>
        <v>0</v>
      </c>
      <c r="D96" s="98">
        <f t="shared" ref="D96:G96" si="58">D91-D92+D93+D94+D95</f>
        <v>0</v>
      </c>
      <c r="E96" s="98">
        <f t="shared" si="58"/>
        <v>0</v>
      </c>
      <c r="F96" s="98">
        <f t="shared" si="58"/>
        <v>0</v>
      </c>
      <c r="G96" s="98">
        <f t="shared" si="58"/>
        <v>0</v>
      </c>
      <c r="H96" s="98">
        <f t="shared" ref="H96:L96" si="59">H91-H92+H93+H94+H95</f>
        <v>0</v>
      </c>
      <c r="I96" s="98">
        <f t="shared" si="59"/>
        <v>0</v>
      </c>
      <c r="J96" s="98">
        <f t="shared" si="59"/>
        <v>0</v>
      </c>
      <c r="K96" s="98">
        <f t="shared" si="59"/>
        <v>0</v>
      </c>
      <c r="L96" s="98">
        <f t="shared" si="59"/>
        <v>0</v>
      </c>
    </row>
    <row r="97" spans="1:12">
      <c r="A97" s="215" t="s">
        <v>456</v>
      </c>
      <c r="B97" s="215"/>
      <c r="C97" s="98">
        <f>C35</f>
        <v>0</v>
      </c>
      <c r="D97" s="98">
        <f t="shared" ref="D97:G97" si="60">D35</f>
        <v>0</v>
      </c>
      <c r="E97" s="98">
        <f t="shared" si="60"/>
        <v>0</v>
      </c>
      <c r="F97" s="98">
        <f t="shared" si="60"/>
        <v>0</v>
      </c>
      <c r="G97" s="98">
        <f t="shared" si="60"/>
        <v>0</v>
      </c>
      <c r="H97" s="98">
        <f t="shared" ref="H97:L97" si="61">H35</f>
        <v>0</v>
      </c>
      <c r="I97" s="98">
        <f t="shared" si="61"/>
        <v>0</v>
      </c>
      <c r="J97" s="98">
        <f t="shared" si="61"/>
        <v>0</v>
      </c>
      <c r="K97" s="98">
        <f t="shared" si="61"/>
        <v>0</v>
      </c>
      <c r="L97" s="98">
        <f t="shared" si="61"/>
        <v>0</v>
      </c>
    </row>
    <row r="98" spans="1:12">
      <c r="A98" s="215" t="s">
        <v>494</v>
      </c>
      <c r="B98" s="215"/>
      <c r="C98" s="98">
        <f>C89-C96</f>
        <v>0</v>
      </c>
      <c r="D98" s="98">
        <f t="shared" ref="D98:G98" si="62">D89-D96</f>
        <v>0</v>
      </c>
      <c r="E98" s="98">
        <f>E89-E96</f>
        <v>0</v>
      </c>
      <c r="F98" s="98">
        <f t="shared" si="62"/>
        <v>0</v>
      </c>
      <c r="G98" s="98">
        <f t="shared" si="62"/>
        <v>0</v>
      </c>
      <c r="H98" s="98">
        <f t="shared" ref="H98:L98" si="63">H89-H96</f>
        <v>0</v>
      </c>
      <c r="I98" s="98">
        <f t="shared" si="63"/>
        <v>0</v>
      </c>
      <c r="J98" s="98">
        <f t="shared" si="63"/>
        <v>0</v>
      </c>
      <c r="K98" s="98">
        <f t="shared" si="63"/>
        <v>0</v>
      </c>
      <c r="L98" s="98">
        <f t="shared" si="63"/>
        <v>0</v>
      </c>
    </row>
    <row r="99" spans="1:12">
      <c r="A99" s="216" t="s">
        <v>495</v>
      </c>
      <c r="B99" s="226"/>
      <c r="C99" s="226"/>
      <c r="D99" s="226"/>
      <c r="E99" s="226"/>
      <c r="F99" s="226"/>
      <c r="G99" s="226"/>
    </row>
    <row r="100" spans="1:12">
      <c r="A100" s="215" t="s">
        <v>496</v>
      </c>
      <c r="B100" s="215"/>
      <c r="C100" s="98">
        <f>C97+C98</f>
        <v>0</v>
      </c>
      <c r="D100" s="98">
        <f t="shared" ref="D100:F100" si="64">D97+D98</f>
        <v>0</v>
      </c>
      <c r="E100" s="98">
        <f t="shared" si="64"/>
        <v>0</v>
      </c>
      <c r="F100" s="98">
        <f t="shared" si="64"/>
        <v>0</v>
      </c>
      <c r="G100" s="98">
        <f>G97+G98</f>
        <v>0</v>
      </c>
      <c r="H100" s="98">
        <f t="shared" ref="H100:L100" si="65">H97+H98</f>
        <v>0</v>
      </c>
      <c r="I100" s="98">
        <f t="shared" si="65"/>
        <v>0</v>
      </c>
      <c r="J100" s="98">
        <f t="shared" si="65"/>
        <v>0</v>
      </c>
      <c r="K100" s="98">
        <f t="shared" si="65"/>
        <v>0</v>
      </c>
      <c r="L100" s="98">
        <f t="shared" si="65"/>
        <v>0</v>
      </c>
    </row>
    <row r="101" spans="1:12">
      <c r="A101" s="215" t="s">
        <v>91</v>
      </c>
      <c r="B101" s="215"/>
      <c r="C101" s="98">
        <v>0</v>
      </c>
      <c r="D101" s="98">
        <f>C102</f>
        <v>0</v>
      </c>
      <c r="E101" s="98">
        <f t="shared" ref="E101:G101" si="66">D102</f>
        <v>0</v>
      </c>
      <c r="F101" s="98">
        <f t="shared" si="66"/>
        <v>0</v>
      </c>
      <c r="G101" s="98">
        <f t="shared" si="66"/>
        <v>0</v>
      </c>
      <c r="H101" s="98">
        <f t="shared" ref="H101" si="67">G102</f>
        <v>0</v>
      </c>
      <c r="I101" s="98">
        <f t="shared" ref="I101" si="68">H102</f>
        <v>0</v>
      </c>
      <c r="J101" s="98">
        <f t="shared" ref="J101" si="69">I102</f>
        <v>0</v>
      </c>
      <c r="K101" s="98">
        <f t="shared" ref="K101" si="70">J102</f>
        <v>0</v>
      </c>
      <c r="L101" s="98">
        <f t="shared" ref="L101" si="71">K102</f>
        <v>0</v>
      </c>
    </row>
    <row r="102" spans="1:12">
      <c r="A102" s="215" t="s">
        <v>82</v>
      </c>
      <c r="B102" s="215"/>
      <c r="C102" s="98">
        <f>C101+C100</f>
        <v>0</v>
      </c>
      <c r="D102" s="98">
        <f t="shared" ref="D102:G102" si="72">D101+D100</f>
        <v>0</v>
      </c>
      <c r="E102" s="98">
        <f t="shared" si="72"/>
        <v>0</v>
      </c>
      <c r="F102" s="98">
        <f t="shared" si="72"/>
        <v>0</v>
      </c>
      <c r="G102" s="98">
        <f t="shared" si="72"/>
        <v>0</v>
      </c>
      <c r="H102" s="98">
        <f t="shared" ref="H102:L102" si="73">H101+H100</f>
        <v>0</v>
      </c>
      <c r="I102" s="98">
        <f t="shared" si="73"/>
        <v>0</v>
      </c>
      <c r="J102" s="98">
        <f t="shared" si="73"/>
        <v>0</v>
      </c>
      <c r="K102" s="98">
        <f t="shared" si="73"/>
        <v>0</v>
      </c>
      <c r="L102" s="98">
        <f t="shared" si="73"/>
        <v>0</v>
      </c>
    </row>
    <row r="104" spans="1:12" ht="28.9" customHeight="1">
      <c r="A104" s="222" t="s">
        <v>526</v>
      </c>
      <c r="B104" s="222"/>
      <c r="C104" s="222"/>
      <c r="D104" s="222"/>
      <c r="E104" s="222"/>
      <c r="F104" s="222"/>
      <c r="G104" s="222"/>
      <c r="H104" s="222"/>
      <c r="I104" s="222"/>
      <c r="J104" s="222"/>
      <c r="K104" s="222"/>
      <c r="L104" s="222"/>
    </row>
    <row r="105" spans="1:12">
      <c r="A105" s="208" t="s">
        <v>437</v>
      </c>
      <c r="B105" s="210" t="s">
        <v>438</v>
      </c>
      <c r="C105" s="219" t="s">
        <v>74</v>
      </c>
      <c r="D105" s="220"/>
      <c r="E105" s="220"/>
      <c r="F105" s="220"/>
      <c r="G105" s="220"/>
    </row>
    <row r="106" spans="1:12">
      <c r="A106" s="209"/>
      <c r="B106" s="211"/>
      <c r="C106" s="95" t="s">
        <v>108</v>
      </c>
      <c r="D106" s="95" t="s">
        <v>109</v>
      </c>
      <c r="E106" s="95" t="s">
        <v>110</v>
      </c>
      <c r="F106" s="95" t="s">
        <v>111</v>
      </c>
      <c r="G106" s="95" t="s">
        <v>112</v>
      </c>
      <c r="H106" s="95" t="s">
        <v>568</v>
      </c>
      <c r="I106" s="95" t="s">
        <v>569</v>
      </c>
      <c r="J106" s="95" t="s">
        <v>570</v>
      </c>
      <c r="K106" s="95" t="s">
        <v>571</v>
      </c>
      <c r="L106" s="95" t="s">
        <v>572</v>
      </c>
    </row>
    <row r="107" spans="1:12">
      <c r="A107" s="221" t="s">
        <v>497</v>
      </c>
      <c r="B107" s="221"/>
      <c r="C107" s="221"/>
      <c r="D107" s="221"/>
      <c r="E107" s="221"/>
      <c r="F107" s="221"/>
      <c r="G107" s="221"/>
    </row>
    <row r="108" spans="1:12">
      <c r="A108" s="1">
        <v>1</v>
      </c>
      <c r="B108" s="104" t="s">
        <v>498</v>
      </c>
      <c r="C108" s="105">
        <f>C40+C43+C46+C49+C52</f>
        <v>0</v>
      </c>
      <c r="D108" s="105">
        <f>D40+D43+D46+D49+D52</f>
        <v>0</v>
      </c>
      <c r="E108" s="105">
        <f>E40+E43+E46+E49+E52</f>
        <v>0</v>
      </c>
      <c r="F108" s="105">
        <f>F40+F43+F46+F49+F52</f>
        <v>0</v>
      </c>
      <c r="G108" s="105">
        <f>G40+G43+G46+G49+G52</f>
        <v>0</v>
      </c>
      <c r="H108" s="105">
        <f t="shared" ref="H108:L108" si="74">H40+H43+H46+H49+H52</f>
        <v>0</v>
      </c>
      <c r="I108" s="105">
        <f t="shared" si="74"/>
        <v>0</v>
      </c>
      <c r="J108" s="105">
        <f t="shared" si="74"/>
        <v>0</v>
      </c>
      <c r="K108" s="105">
        <f t="shared" si="74"/>
        <v>0</v>
      </c>
      <c r="L108" s="105">
        <f t="shared" si="74"/>
        <v>0</v>
      </c>
    </row>
    <row r="109" spans="1:12" ht="24">
      <c r="A109" s="1">
        <v>2</v>
      </c>
      <c r="B109" s="104" t="s">
        <v>142</v>
      </c>
      <c r="C109" s="121">
        <v>0</v>
      </c>
      <c r="D109" s="121">
        <v>0</v>
      </c>
      <c r="E109" s="121">
        <v>0</v>
      </c>
      <c r="F109" s="121">
        <v>0</v>
      </c>
      <c r="G109" s="121">
        <v>0</v>
      </c>
      <c r="H109" s="121">
        <v>0</v>
      </c>
      <c r="I109" s="121">
        <v>0</v>
      </c>
      <c r="J109" s="121">
        <v>0</v>
      </c>
      <c r="K109" s="121">
        <v>0</v>
      </c>
      <c r="L109" s="121">
        <v>0</v>
      </c>
    </row>
    <row r="110" spans="1:12" ht="24">
      <c r="A110" s="1">
        <v>3</v>
      </c>
      <c r="B110" s="104" t="s">
        <v>499</v>
      </c>
      <c r="C110" s="121">
        <v>0</v>
      </c>
      <c r="D110" s="121">
        <v>0</v>
      </c>
      <c r="E110" s="121">
        <v>0</v>
      </c>
      <c r="F110" s="121">
        <v>0</v>
      </c>
      <c r="G110" s="121">
        <v>0</v>
      </c>
      <c r="H110" s="121">
        <v>0</v>
      </c>
      <c r="I110" s="121">
        <v>0</v>
      </c>
      <c r="J110" s="121">
        <v>0</v>
      </c>
      <c r="K110" s="121">
        <v>0</v>
      </c>
      <c r="L110" s="121">
        <v>0</v>
      </c>
    </row>
    <row r="111" spans="1:12" ht="24">
      <c r="A111" s="1">
        <v>4</v>
      </c>
      <c r="B111" s="104" t="s">
        <v>500</v>
      </c>
      <c r="C111" s="121">
        <v>0</v>
      </c>
      <c r="D111" s="121">
        <v>0</v>
      </c>
      <c r="E111" s="121">
        <v>0</v>
      </c>
      <c r="F111" s="121">
        <v>0</v>
      </c>
      <c r="G111" s="121">
        <v>0</v>
      </c>
      <c r="H111" s="121">
        <v>0</v>
      </c>
      <c r="I111" s="121">
        <v>0</v>
      </c>
      <c r="J111" s="121">
        <v>0</v>
      </c>
      <c r="K111" s="121">
        <v>0</v>
      </c>
      <c r="L111" s="121">
        <v>0</v>
      </c>
    </row>
    <row r="112" spans="1:12">
      <c r="A112" s="218" t="s">
        <v>501</v>
      </c>
      <c r="B112" s="218" t="s">
        <v>70</v>
      </c>
      <c r="C112" s="107">
        <f>SUM(C108:C111)</f>
        <v>0</v>
      </c>
      <c r="D112" s="107">
        <f t="shared" ref="D112:G112" si="75">SUM(D108:D111)</f>
        <v>0</v>
      </c>
      <c r="E112" s="107">
        <f t="shared" si="75"/>
        <v>0</v>
      </c>
      <c r="F112" s="107">
        <f t="shared" si="75"/>
        <v>0</v>
      </c>
      <c r="G112" s="107">
        <f t="shared" si="75"/>
        <v>0</v>
      </c>
      <c r="H112" s="107">
        <f t="shared" ref="H112:L112" si="76">SUM(H108:H111)</f>
        <v>0</v>
      </c>
      <c r="I112" s="107">
        <f t="shared" si="76"/>
        <v>0</v>
      </c>
      <c r="J112" s="107">
        <f t="shared" si="76"/>
        <v>0</v>
      </c>
      <c r="K112" s="107">
        <f t="shared" si="76"/>
        <v>0</v>
      </c>
      <c r="L112" s="107">
        <f t="shared" si="76"/>
        <v>0</v>
      </c>
    </row>
    <row r="113" spans="1:12">
      <c r="A113" s="227" t="s">
        <v>502</v>
      </c>
      <c r="B113" s="227"/>
      <c r="C113" s="227"/>
      <c r="D113" s="227"/>
      <c r="E113" s="227"/>
      <c r="F113" s="227"/>
      <c r="G113" s="227"/>
    </row>
    <row r="114" spans="1:12" ht="24">
      <c r="A114" s="1">
        <v>5</v>
      </c>
      <c r="B114" s="104" t="s">
        <v>503</v>
      </c>
      <c r="C114" s="108">
        <f>C66+C69+C75+C72</f>
        <v>0</v>
      </c>
      <c r="D114" s="108">
        <f>D66+D69+D75+D72</f>
        <v>0</v>
      </c>
      <c r="E114" s="108">
        <f>E66+E69+E75+E72</f>
        <v>0</v>
      </c>
      <c r="F114" s="108">
        <f>F66+F69+F75+F72</f>
        <v>0</v>
      </c>
      <c r="G114" s="108">
        <f>G66+G69+G75+G72</f>
        <v>0</v>
      </c>
      <c r="H114" s="108">
        <f t="shared" ref="H114:L114" si="77">H66+H69+H75+H72</f>
        <v>0</v>
      </c>
      <c r="I114" s="108">
        <f t="shared" si="77"/>
        <v>0</v>
      </c>
      <c r="J114" s="108">
        <f t="shared" si="77"/>
        <v>0</v>
      </c>
      <c r="K114" s="108">
        <f t="shared" si="77"/>
        <v>0</v>
      </c>
      <c r="L114" s="108">
        <f t="shared" si="77"/>
        <v>0</v>
      </c>
    </row>
    <row r="115" spans="1:12">
      <c r="A115" s="1">
        <v>6</v>
      </c>
      <c r="B115" s="104" t="s">
        <v>504</v>
      </c>
      <c r="C115" s="108">
        <f>C77+C78</f>
        <v>0</v>
      </c>
      <c r="D115" s="108">
        <f>D77+D78</f>
        <v>0</v>
      </c>
      <c r="E115" s="108">
        <f>E77+E78</f>
        <v>0</v>
      </c>
      <c r="F115" s="108">
        <f>F77+F78</f>
        <v>0</v>
      </c>
      <c r="G115" s="108">
        <f>G77+G78</f>
        <v>0</v>
      </c>
      <c r="H115" s="108">
        <f t="shared" ref="H115:L115" si="78">H77+H78</f>
        <v>0</v>
      </c>
      <c r="I115" s="108">
        <f t="shared" si="78"/>
        <v>0</v>
      </c>
      <c r="J115" s="108">
        <f t="shared" si="78"/>
        <v>0</v>
      </c>
      <c r="K115" s="108">
        <f t="shared" si="78"/>
        <v>0</v>
      </c>
      <c r="L115" s="108">
        <f t="shared" si="78"/>
        <v>0</v>
      </c>
    </row>
    <row r="116" spans="1:12" ht="24">
      <c r="A116" s="1">
        <v>7</v>
      </c>
      <c r="B116" s="104" t="s">
        <v>505</v>
      </c>
      <c r="C116" s="122">
        <v>0</v>
      </c>
      <c r="D116" s="122">
        <v>0</v>
      </c>
      <c r="E116" s="122">
        <v>0</v>
      </c>
      <c r="F116" s="122">
        <v>0</v>
      </c>
      <c r="G116" s="122">
        <v>0</v>
      </c>
      <c r="H116" s="122">
        <v>0</v>
      </c>
      <c r="I116" s="122">
        <v>0</v>
      </c>
      <c r="J116" s="122">
        <v>0</v>
      </c>
      <c r="K116" s="122">
        <v>0</v>
      </c>
      <c r="L116" s="122">
        <v>0</v>
      </c>
    </row>
    <row r="117" spans="1:12" ht="36">
      <c r="A117" s="1">
        <v>8</v>
      </c>
      <c r="B117" s="104" t="s">
        <v>483</v>
      </c>
      <c r="C117" s="108">
        <f>C80</f>
        <v>0</v>
      </c>
      <c r="D117" s="108">
        <f>D80</f>
        <v>0</v>
      </c>
      <c r="E117" s="108">
        <f>E80</f>
        <v>0</v>
      </c>
      <c r="F117" s="108">
        <f>F80</f>
        <v>0</v>
      </c>
      <c r="G117" s="108">
        <f>G80</f>
        <v>0</v>
      </c>
      <c r="H117" s="108">
        <f t="shared" ref="H117:L117" si="79">H80</f>
        <v>0</v>
      </c>
      <c r="I117" s="108">
        <f t="shared" si="79"/>
        <v>0</v>
      </c>
      <c r="J117" s="108">
        <f t="shared" si="79"/>
        <v>0</v>
      </c>
      <c r="K117" s="108">
        <f t="shared" si="79"/>
        <v>0</v>
      </c>
      <c r="L117" s="108">
        <f t="shared" si="79"/>
        <v>0</v>
      </c>
    </row>
    <row r="118" spans="1:12">
      <c r="A118" s="218" t="s">
        <v>506</v>
      </c>
      <c r="B118" s="218"/>
      <c r="C118" s="106">
        <f>SUM(C114:C117)</f>
        <v>0</v>
      </c>
      <c r="D118" s="106">
        <f t="shared" ref="D118:G118" si="80">SUM(D114:D117)</f>
        <v>0</v>
      </c>
      <c r="E118" s="106">
        <f t="shared" si="80"/>
        <v>0</v>
      </c>
      <c r="F118" s="106">
        <f t="shared" si="80"/>
        <v>0</v>
      </c>
      <c r="G118" s="106">
        <f t="shared" si="80"/>
        <v>0</v>
      </c>
      <c r="H118" s="106">
        <f t="shared" ref="H118:L118" si="81">SUM(H114:H117)</f>
        <v>0</v>
      </c>
      <c r="I118" s="106">
        <f t="shared" si="81"/>
        <v>0</v>
      </c>
      <c r="J118" s="106">
        <f t="shared" si="81"/>
        <v>0</v>
      </c>
      <c r="K118" s="106">
        <f t="shared" si="81"/>
        <v>0</v>
      </c>
      <c r="L118" s="106">
        <f t="shared" si="81"/>
        <v>0</v>
      </c>
    </row>
    <row r="119" spans="1:12">
      <c r="A119" s="218" t="s">
        <v>507</v>
      </c>
      <c r="B119" s="218" t="s">
        <v>508</v>
      </c>
      <c r="C119" s="106">
        <f>C112-C118</f>
        <v>0</v>
      </c>
      <c r="D119" s="106">
        <f t="shared" ref="D119:G119" si="82">D112-D118</f>
        <v>0</v>
      </c>
      <c r="E119" s="106">
        <f t="shared" si="82"/>
        <v>0</v>
      </c>
      <c r="F119" s="106">
        <f t="shared" si="82"/>
        <v>0</v>
      </c>
      <c r="G119" s="106">
        <f t="shared" si="82"/>
        <v>0</v>
      </c>
      <c r="H119" s="106">
        <f t="shared" ref="H119:L119" si="83">H112-H118</f>
        <v>0</v>
      </c>
      <c r="I119" s="106">
        <f t="shared" si="83"/>
        <v>0</v>
      </c>
      <c r="J119" s="106">
        <f t="shared" si="83"/>
        <v>0</v>
      </c>
      <c r="K119" s="106">
        <f t="shared" si="83"/>
        <v>0</v>
      </c>
      <c r="L119" s="106">
        <f t="shared" si="83"/>
        <v>0</v>
      </c>
    </row>
    <row r="120" spans="1:12">
      <c r="A120" s="227" t="s">
        <v>509</v>
      </c>
      <c r="B120" s="227"/>
      <c r="C120" s="227"/>
      <c r="D120" s="227"/>
      <c r="E120" s="227"/>
      <c r="F120" s="227"/>
      <c r="G120" s="227"/>
    </row>
    <row r="121" spans="1:12">
      <c r="A121" s="218" t="s">
        <v>510</v>
      </c>
      <c r="B121" s="218" t="s">
        <v>510</v>
      </c>
      <c r="C121" s="106">
        <f>C57</f>
        <v>0</v>
      </c>
      <c r="D121" s="106">
        <f>D57</f>
        <v>0</v>
      </c>
      <c r="E121" s="106">
        <f>E57</f>
        <v>0</v>
      </c>
      <c r="F121" s="106">
        <f>F57</f>
        <v>0</v>
      </c>
      <c r="G121" s="106">
        <f>G57</f>
        <v>0</v>
      </c>
      <c r="H121" s="106">
        <f t="shared" ref="H121:L121" si="84">H57</f>
        <v>0</v>
      </c>
      <c r="I121" s="106">
        <f t="shared" si="84"/>
        <v>0</v>
      </c>
      <c r="J121" s="106">
        <f t="shared" si="84"/>
        <v>0</v>
      </c>
      <c r="K121" s="106">
        <f t="shared" si="84"/>
        <v>0</v>
      </c>
      <c r="L121" s="106">
        <f t="shared" si="84"/>
        <v>0</v>
      </c>
    </row>
    <row r="122" spans="1:12">
      <c r="A122" s="227" t="s">
        <v>511</v>
      </c>
      <c r="B122" s="227"/>
      <c r="C122" s="227"/>
      <c r="D122" s="227"/>
      <c r="E122" s="227"/>
      <c r="F122" s="227"/>
      <c r="G122" s="227"/>
    </row>
    <row r="123" spans="1:12">
      <c r="A123" s="1">
        <v>9</v>
      </c>
      <c r="B123" s="104" t="s">
        <v>486</v>
      </c>
      <c r="C123" s="108">
        <f>C124+C125+C126</f>
        <v>0</v>
      </c>
      <c r="D123" s="108">
        <f t="shared" ref="D123:G123" si="85">D124+D125+D126</f>
        <v>0</v>
      </c>
      <c r="E123" s="108">
        <f t="shared" si="85"/>
        <v>0</v>
      </c>
      <c r="F123" s="108">
        <f t="shared" si="85"/>
        <v>0</v>
      </c>
      <c r="G123" s="108">
        <f t="shared" si="85"/>
        <v>0</v>
      </c>
      <c r="H123" s="108">
        <f t="shared" ref="H123:L123" si="86">H124+H125+H126</f>
        <v>0</v>
      </c>
      <c r="I123" s="108">
        <f t="shared" si="86"/>
        <v>0</v>
      </c>
      <c r="J123" s="108">
        <f t="shared" si="86"/>
        <v>0</v>
      </c>
      <c r="K123" s="108">
        <f t="shared" si="86"/>
        <v>0</v>
      </c>
      <c r="L123" s="108">
        <f t="shared" si="86"/>
        <v>0</v>
      </c>
    </row>
    <row r="124" spans="1:12">
      <c r="A124" s="1"/>
      <c r="B124" s="11" t="s">
        <v>487</v>
      </c>
      <c r="C124" s="109">
        <f t="shared" ref="C124:G127" si="87">C84</f>
        <v>0</v>
      </c>
      <c r="D124" s="109">
        <f t="shared" si="87"/>
        <v>0</v>
      </c>
      <c r="E124" s="109">
        <f t="shared" si="87"/>
        <v>0</v>
      </c>
      <c r="F124" s="109">
        <f t="shared" si="87"/>
        <v>0</v>
      </c>
      <c r="G124" s="109">
        <f t="shared" si="87"/>
        <v>0</v>
      </c>
      <c r="H124" s="109">
        <f t="shared" ref="H124:L124" si="88">H84</f>
        <v>0</v>
      </c>
      <c r="I124" s="109">
        <f t="shared" si="88"/>
        <v>0</v>
      </c>
      <c r="J124" s="109">
        <f t="shared" si="88"/>
        <v>0</v>
      </c>
      <c r="K124" s="109">
        <f t="shared" si="88"/>
        <v>0</v>
      </c>
      <c r="L124" s="109">
        <f t="shared" si="88"/>
        <v>0</v>
      </c>
    </row>
    <row r="125" spans="1:12" ht="24">
      <c r="A125" s="1"/>
      <c r="B125" s="11" t="s">
        <v>488</v>
      </c>
      <c r="C125" s="109">
        <f t="shared" si="87"/>
        <v>0</v>
      </c>
      <c r="D125" s="109">
        <f t="shared" si="87"/>
        <v>0</v>
      </c>
      <c r="E125" s="109">
        <f t="shared" si="87"/>
        <v>0</v>
      </c>
      <c r="F125" s="109">
        <f t="shared" si="87"/>
        <v>0</v>
      </c>
      <c r="G125" s="109">
        <f t="shared" si="87"/>
        <v>0</v>
      </c>
      <c r="H125" s="109">
        <f t="shared" ref="H125:L125" si="89">H85</f>
        <v>0</v>
      </c>
      <c r="I125" s="109">
        <f t="shared" si="89"/>
        <v>0</v>
      </c>
      <c r="J125" s="109">
        <f t="shared" si="89"/>
        <v>0</v>
      </c>
      <c r="K125" s="109">
        <f t="shared" si="89"/>
        <v>0</v>
      </c>
      <c r="L125" s="109">
        <f t="shared" si="89"/>
        <v>0</v>
      </c>
    </row>
    <row r="126" spans="1:12">
      <c r="A126" s="1"/>
      <c r="B126" s="11" t="s">
        <v>489</v>
      </c>
      <c r="C126" s="109">
        <f t="shared" si="87"/>
        <v>0</v>
      </c>
      <c r="D126" s="109">
        <f t="shared" si="87"/>
        <v>0</v>
      </c>
      <c r="E126" s="109">
        <f t="shared" si="87"/>
        <v>0</v>
      </c>
      <c r="F126" s="109">
        <f t="shared" si="87"/>
        <v>0</v>
      </c>
      <c r="G126" s="109">
        <f t="shared" si="87"/>
        <v>0</v>
      </c>
      <c r="H126" s="109">
        <f t="shared" ref="H126:L126" si="90">H86</f>
        <v>0</v>
      </c>
      <c r="I126" s="109">
        <f t="shared" si="90"/>
        <v>0</v>
      </c>
      <c r="J126" s="109">
        <f t="shared" si="90"/>
        <v>0</v>
      </c>
      <c r="K126" s="109">
        <f t="shared" si="90"/>
        <v>0</v>
      </c>
      <c r="L126" s="109">
        <f t="shared" si="90"/>
        <v>0</v>
      </c>
    </row>
    <row r="127" spans="1:12">
      <c r="A127" s="1">
        <v>10</v>
      </c>
      <c r="B127" s="104" t="s">
        <v>512</v>
      </c>
      <c r="C127" s="109">
        <f t="shared" si="87"/>
        <v>0</v>
      </c>
      <c r="D127" s="109">
        <f t="shared" si="87"/>
        <v>0</v>
      </c>
      <c r="E127" s="109">
        <f t="shared" si="87"/>
        <v>0</v>
      </c>
      <c r="F127" s="109">
        <f t="shared" si="87"/>
        <v>0</v>
      </c>
      <c r="G127" s="109">
        <f t="shared" si="87"/>
        <v>0</v>
      </c>
      <c r="H127" s="109">
        <f t="shared" ref="H127:L127" si="91">H87</f>
        <v>0</v>
      </c>
      <c r="I127" s="109">
        <f t="shared" si="91"/>
        <v>0</v>
      </c>
      <c r="J127" s="109">
        <f t="shared" si="91"/>
        <v>0</v>
      </c>
      <c r="K127" s="109">
        <f t="shared" si="91"/>
        <v>0</v>
      </c>
      <c r="L127" s="109">
        <f t="shared" si="91"/>
        <v>0</v>
      </c>
    </row>
    <row r="128" spans="1:12">
      <c r="A128" s="218" t="s">
        <v>513</v>
      </c>
      <c r="B128" s="218"/>
      <c r="C128" s="106">
        <f>C123+C127</f>
        <v>0</v>
      </c>
      <c r="D128" s="106">
        <f t="shared" ref="D128:G128" si="92">D123+D127</f>
        <v>0</v>
      </c>
      <c r="E128" s="106">
        <f t="shared" si="92"/>
        <v>0</v>
      </c>
      <c r="F128" s="106">
        <f t="shared" si="92"/>
        <v>0</v>
      </c>
      <c r="G128" s="106">
        <f t="shared" si="92"/>
        <v>0</v>
      </c>
      <c r="H128" s="106">
        <f t="shared" ref="H128:L128" si="93">H123+H127</f>
        <v>0</v>
      </c>
      <c r="I128" s="106">
        <f t="shared" si="93"/>
        <v>0</v>
      </c>
      <c r="J128" s="106">
        <f t="shared" si="93"/>
        <v>0</v>
      </c>
      <c r="K128" s="106">
        <f t="shared" si="93"/>
        <v>0</v>
      </c>
      <c r="L128" s="106">
        <f t="shared" si="93"/>
        <v>0</v>
      </c>
    </row>
    <row r="129" spans="1:12">
      <c r="A129" s="218" t="s">
        <v>514</v>
      </c>
      <c r="B129" s="218" t="s">
        <v>512</v>
      </c>
      <c r="C129" s="106">
        <f>C121-C128</f>
        <v>0</v>
      </c>
      <c r="D129" s="106">
        <f t="shared" ref="D129:G129" si="94">D121-D128</f>
        <v>0</v>
      </c>
      <c r="E129" s="106">
        <f t="shared" si="94"/>
        <v>0</v>
      </c>
      <c r="F129" s="106">
        <f t="shared" si="94"/>
        <v>0</v>
      </c>
      <c r="G129" s="106">
        <f t="shared" si="94"/>
        <v>0</v>
      </c>
      <c r="H129" s="106">
        <f t="shared" ref="H129:L129" si="95">H121-H128</f>
        <v>0</v>
      </c>
      <c r="I129" s="106">
        <f t="shared" si="95"/>
        <v>0</v>
      </c>
      <c r="J129" s="106">
        <f t="shared" si="95"/>
        <v>0</v>
      </c>
      <c r="K129" s="106">
        <f t="shared" si="95"/>
        <v>0</v>
      </c>
      <c r="L129" s="106">
        <f t="shared" si="95"/>
        <v>0</v>
      </c>
    </row>
    <row r="130" spans="1:12">
      <c r="A130" s="12"/>
      <c r="B130" s="106" t="s">
        <v>515</v>
      </c>
      <c r="C130" s="106">
        <f>C119+C129</f>
        <v>0</v>
      </c>
      <c r="D130" s="106">
        <f t="shared" ref="D130:G130" si="96">D119+D129</f>
        <v>0</v>
      </c>
      <c r="E130" s="106">
        <f t="shared" si="96"/>
        <v>0</v>
      </c>
      <c r="F130" s="106">
        <f t="shared" si="96"/>
        <v>0</v>
      </c>
      <c r="G130" s="106">
        <f t="shared" si="96"/>
        <v>0</v>
      </c>
      <c r="H130" s="106">
        <f t="shared" ref="H130:L130" si="97">H119+H129</f>
        <v>0</v>
      </c>
      <c r="I130" s="106">
        <f t="shared" si="97"/>
        <v>0</v>
      </c>
      <c r="J130" s="106">
        <f t="shared" si="97"/>
        <v>0</v>
      </c>
      <c r="K130" s="106">
        <f t="shared" si="97"/>
        <v>0</v>
      </c>
      <c r="L130" s="106">
        <f t="shared" si="97"/>
        <v>0</v>
      </c>
    </row>
    <row r="131" spans="1:12">
      <c r="A131" s="9"/>
      <c r="B131" s="110" t="s">
        <v>516</v>
      </c>
      <c r="C131" s="111">
        <f>C112+C121</f>
        <v>0</v>
      </c>
      <c r="D131" s="111">
        <f t="shared" ref="D131:G131" si="98">D112+D121</f>
        <v>0</v>
      </c>
      <c r="E131" s="111">
        <f t="shared" si="98"/>
        <v>0</v>
      </c>
      <c r="F131" s="111">
        <f t="shared" si="98"/>
        <v>0</v>
      </c>
      <c r="G131" s="111">
        <f t="shared" si="98"/>
        <v>0</v>
      </c>
      <c r="H131" s="111">
        <f t="shared" ref="H131:L131" si="99">H112+H121</f>
        <v>0</v>
      </c>
      <c r="I131" s="111">
        <f t="shared" si="99"/>
        <v>0</v>
      </c>
      <c r="J131" s="111">
        <f t="shared" si="99"/>
        <v>0</v>
      </c>
      <c r="K131" s="111">
        <f t="shared" si="99"/>
        <v>0</v>
      </c>
      <c r="L131" s="111">
        <f t="shared" si="99"/>
        <v>0</v>
      </c>
    </row>
    <row r="132" spans="1:12">
      <c r="A132" s="9"/>
      <c r="B132" s="112" t="s">
        <v>517</v>
      </c>
      <c r="C132" s="111">
        <f>C118+C128</f>
        <v>0</v>
      </c>
      <c r="D132" s="111">
        <f t="shared" ref="D132:G132" si="100">D118+D128</f>
        <v>0</v>
      </c>
      <c r="E132" s="111">
        <f t="shared" si="100"/>
        <v>0</v>
      </c>
      <c r="F132" s="111">
        <f t="shared" si="100"/>
        <v>0</v>
      </c>
      <c r="G132" s="111">
        <f t="shared" si="100"/>
        <v>0</v>
      </c>
      <c r="H132" s="111">
        <f t="shared" ref="H132:L132" si="101">H118+H128</f>
        <v>0</v>
      </c>
      <c r="I132" s="111">
        <f t="shared" si="101"/>
        <v>0</v>
      </c>
      <c r="J132" s="111">
        <f t="shared" si="101"/>
        <v>0</v>
      </c>
      <c r="K132" s="111">
        <f t="shared" si="101"/>
        <v>0</v>
      </c>
      <c r="L132" s="111">
        <f t="shared" si="101"/>
        <v>0</v>
      </c>
    </row>
    <row r="133" spans="1:12">
      <c r="A133" s="218" t="s">
        <v>518</v>
      </c>
      <c r="B133" s="218" t="s">
        <v>512</v>
      </c>
      <c r="C133" s="106">
        <f>C131-C132</f>
        <v>0</v>
      </c>
      <c r="D133" s="106">
        <f t="shared" ref="D133:G133" si="102">D131-D132</f>
        <v>0</v>
      </c>
      <c r="E133" s="106">
        <f t="shared" si="102"/>
        <v>0</v>
      </c>
      <c r="F133" s="106">
        <f t="shared" si="102"/>
        <v>0</v>
      </c>
      <c r="G133" s="106">
        <f t="shared" si="102"/>
        <v>0</v>
      </c>
      <c r="H133" s="106">
        <f t="shared" ref="H133:L133" si="103">H131-H132</f>
        <v>0</v>
      </c>
      <c r="I133" s="106">
        <f t="shared" si="103"/>
        <v>0</v>
      </c>
      <c r="J133" s="106">
        <f t="shared" si="103"/>
        <v>0</v>
      </c>
      <c r="K133" s="106">
        <f t="shared" si="103"/>
        <v>0</v>
      </c>
      <c r="L133" s="106">
        <f t="shared" si="103"/>
        <v>0</v>
      </c>
    </row>
    <row r="134" spans="1:12">
      <c r="A134" s="1">
        <v>11</v>
      </c>
      <c r="B134" s="104" t="s">
        <v>520</v>
      </c>
      <c r="C134" s="120">
        <v>0</v>
      </c>
      <c r="D134" s="120">
        <v>0</v>
      </c>
      <c r="E134" s="120">
        <v>0</v>
      </c>
      <c r="F134" s="120">
        <v>0</v>
      </c>
      <c r="G134" s="120">
        <v>0</v>
      </c>
      <c r="H134" s="120">
        <v>0</v>
      </c>
      <c r="I134" s="120">
        <v>0</v>
      </c>
      <c r="J134" s="120">
        <v>0</v>
      </c>
      <c r="K134" s="120">
        <v>0</v>
      </c>
      <c r="L134" s="120">
        <v>0</v>
      </c>
    </row>
    <row r="135" spans="1:12">
      <c r="A135" s="1">
        <v>12</v>
      </c>
      <c r="B135" s="104" t="s">
        <v>161</v>
      </c>
      <c r="C135" s="120">
        <v>0</v>
      </c>
      <c r="D135" s="120">
        <v>0</v>
      </c>
      <c r="E135" s="120">
        <v>0</v>
      </c>
      <c r="F135" s="120">
        <v>0</v>
      </c>
      <c r="G135" s="120">
        <v>0</v>
      </c>
      <c r="H135" s="120">
        <v>0</v>
      </c>
      <c r="I135" s="120">
        <v>0</v>
      </c>
      <c r="J135" s="120">
        <v>0</v>
      </c>
      <c r="K135" s="120">
        <v>0</v>
      </c>
      <c r="L135" s="120">
        <v>0</v>
      </c>
    </row>
    <row r="136" spans="1:12" ht="24">
      <c r="A136" s="1">
        <v>13</v>
      </c>
      <c r="B136" s="104" t="s">
        <v>138</v>
      </c>
      <c r="C136" s="120">
        <v>0</v>
      </c>
      <c r="D136" s="120">
        <v>0</v>
      </c>
      <c r="E136" s="120">
        <v>0</v>
      </c>
      <c r="F136" s="120">
        <v>0</v>
      </c>
      <c r="G136" s="120">
        <v>0</v>
      </c>
      <c r="H136" s="120">
        <v>0</v>
      </c>
      <c r="I136" s="120">
        <v>0</v>
      </c>
      <c r="J136" s="120">
        <v>0</v>
      </c>
      <c r="K136" s="120">
        <v>0</v>
      </c>
      <c r="L136" s="120">
        <v>0</v>
      </c>
    </row>
    <row r="137" spans="1:12">
      <c r="A137" s="218" t="s">
        <v>519</v>
      </c>
      <c r="B137" s="218"/>
      <c r="C137" s="106">
        <f>C133-C134-C135-C136</f>
        <v>0</v>
      </c>
      <c r="D137" s="106">
        <f t="shared" ref="D137:G137" si="104">D133-D134-D135-D136</f>
        <v>0</v>
      </c>
      <c r="E137" s="106">
        <f t="shared" si="104"/>
        <v>0</v>
      </c>
      <c r="F137" s="106">
        <f t="shared" si="104"/>
        <v>0</v>
      </c>
      <c r="G137" s="106">
        <f t="shared" si="104"/>
        <v>0</v>
      </c>
      <c r="H137" s="106">
        <f t="shared" ref="H137:L137" si="105">H133-H134-H135-H136</f>
        <v>0</v>
      </c>
      <c r="I137" s="106">
        <f t="shared" si="105"/>
        <v>0</v>
      </c>
      <c r="J137" s="106">
        <f t="shared" si="105"/>
        <v>0</v>
      </c>
      <c r="K137" s="106">
        <f t="shared" si="105"/>
        <v>0</v>
      </c>
      <c r="L137" s="106">
        <f t="shared" si="105"/>
        <v>0</v>
      </c>
    </row>
  </sheetData>
  <sheetProtection algorithmName="SHA-512" hashValue="KESIMd3NLzeaM0f+Y6l+Hy+yeUl6/Y/aoReksw8IRuXQ8siwFy3tby0b0KFxW20k9Q3GqQCB8tM/3SyGMKIIbg==" saltValue="SljGusDq9aOYE6diZ2XQ6w==" spinCount="100000" sheet="1" objects="1" scenarios="1" formatColumns="0"/>
  <mergeCells count="46">
    <mergeCell ref="A128:B128"/>
    <mergeCell ref="A129:B129"/>
    <mergeCell ref="A133:B133"/>
    <mergeCell ref="A137:B137"/>
    <mergeCell ref="C4:G4"/>
    <mergeCell ref="A6:G6"/>
    <mergeCell ref="A24:G24"/>
    <mergeCell ref="A36:G36"/>
    <mergeCell ref="A99:G99"/>
    <mergeCell ref="A118:B118"/>
    <mergeCell ref="A119:B119"/>
    <mergeCell ref="A121:B121"/>
    <mergeCell ref="A113:G113"/>
    <mergeCell ref="A120:G120"/>
    <mergeCell ref="A122:G122"/>
    <mergeCell ref="A105:A106"/>
    <mergeCell ref="B105:B106"/>
    <mergeCell ref="A112:B112"/>
    <mergeCell ref="C105:G105"/>
    <mergeCell ref="A107:G107"/>
    <mergeCell ref="A104:L104"/>
    <mergeCell ref="A97:B97"/>
    <mergeCell ref="A98:B98"/>
    <mergeCell ref="A100:B100"/>
    <mergeCell ref="A101:B101"/>
    <mergeCell ref="A102:B102"/>
    <mergeCell ref="A62:B62"/>
    <mergeCell ref="A88:B88"/>
    <mergeCell ref="A89:B89"/>
    <mergeCell ref="A90:B90"/>
    <mergeCell ref="A96:B96"/>
    <mergeCell ref="A1:E1"/>
    <mergeCell ref="A4:A5"/>
    <mergeCell ref="B4:B5"/>
    <mergeCell ref="A35:B35"/>
    <mergeCell ref="A7:B7"/>
    <mergeCell ref="A14:B14"/>
    <mergeCell ref="A15:B15"/>
    <mergeCell ref="A22:B22"/>
    <mergeCell ref="A23:B23"/>
    <mergeCell ref="A25:B25"/>
    <mergeCell ref="A27:B27"/>
    <mergeCell ref="A28:B28"/>
    <mergeCell ref="A33:B33"/>
    <mergeCell ref="A34:B34"/>
    <mergeCell ref="A3:L3"/>
  </mergeCells>
  <phoneticPr fontId="25" type="noConversion"/>
  <dataValidations count="1">
    <dataValidation errorStyle="information" allowBlank="1" showInputMessage="1" showErrorMessage="1" sqref="HN10:HO13 RJ10:RK13 ABF10:ABG13 ALB10:ALC13 AUX10:AUY13 BET10:BEU13 BOP10:BOQ13 BYL10:BYM13 CIH10:CII13 CSD10:CSE13 DBZ10:DCA13 DLV10:DLW13 DVR10:DVS13 EFN10:EFO13 EPJ10:EPK13 EZF10:EZG13 FJB10:FJC13 FSX10:FSY13 GCT10:GCU13 GMP10:GMQ13 GWL10:GWM13 HGH10:HGI13 HQD10:HQE13 HZZ10:IAA13 IJV10:IJW13 ITR10:ITS13 JDN10:JDO13 JNJ10:JNK13 JXF10:JXG13 KHB10:KHC13 KQX10:KQY13 LAT10:LAU13 LKP10:LKQ13 LUL10:LUM13 MEH10:MEI13 MOD10:MOE13 MXZ10:MYA13 NHV10:NHW13 NRR10:NRS13 OBN10:OBO13 OLJ10:OLK13 OVF10:OVG13 PFB10:PFC13 POX10:POY13 PYT10:PYU13 QIP10:QIQ13 QSL10:QSM13 RCH10:RCI13 RMD10:RME13 RVZ10:RWA13 SFV10:SFW13 SPR10:SPS13 SZN10:SZO13 TJJ10:TJK13 TTF10:TTG13 UDB10:UDC13 UMX10:UMY13 UWT10:UWU13 VGP10:VGQ13 VQL10:VQM13 WAH10:WAI13 WKD10:WKE13 WTZ10:WUA13 HN8:HO8 HM100:HO100 RI100:RK100 ABE100:ABG100 ALA100:ALC100 AUW100:AUY100 BES100:BEU100 BOO100:BOQ100 BYK100:BYM100 CIG100:CII100 CSC100:CSE100 DBY100:DCA100 DLU100:DLW100 DVQ100:DVS100 EFM100:EFO100 EPI100:EPK100 EZE100:EZG100 FJA100:FJC100 FSW100:FSY100 GCS100:GCU100 GMO100:GMQ100 GWK100:GWM100 HGG100:HGI100 HQC100:HQE100 HZY100:IAA100 IJU100:IJW100 ITQ100:ITS100 JDM100:JDO100 JNI100:JNK100 JXE100:JXG100 KHA100:KHC100 KQW100:KQY100 LAS100:LAU100 LKO100:LKQ100 LUK100:LUM100 MEG100:MEI100 MOC100:MOE100 MXY100:MYA100 NHU100:NHW100 NRQ100:NRS100 OBM100:OBO100 OLI100:OLK100 OVE100:OVG100 PFA100:PFC100 POW100:POY100 PYS100:PYU100 QIO100:QIQ100 QSK100:QSM100 RCG100:RCI100 RMC100:RME100 RVY100:RWA100 SFU100:SFW100 SPQ100:SPS100 SZM100:SZO100 TJI100:TJK100 TTE100:TTG100 UDA100:UDC100 UMW100:UMY100 UWS100:UWU100 VGO100:VGQ100 VQK100:VQM100 WAG100:WAI100 WKC100:WKE100 WTY100:WUA100 HN74:HO76 RJ74:RK76 ABF74:ABG76 ALB74:ALC76 AUX74:AUY76 BET74:BEU76 BOP74:BOQ76 BYL74:BYM76 CIH74:CII76 CSD74:CSE76 DBZ74:DCA76 DLV74:DLW76 DVR74:DVS76 EFN74:EFO76 EPJ74:EPK76 EZF74:EZG76 FJB74:FJC76 FSX74:FSY76 GCT74:GCU76 GMP74:GMQ76 GWL74:GWM76 HGH74:HGI76 HQD74:HQE76 HZZ74:IAA76 IJV74:IJW76 ITR74:ITS76 JDN74:JDO76 JNJ74:JNK76 JXF74:JXG76 KHB74:KHC76 KQX74:KQY76 LAT74:LAU76 LKP74:LKQ76 LUL74:LUM76 MEH74:MEI76 MOD74:MOE76 MXZ74:MYA76 NHV74:NHW76 NRR74:NRS76 OBN74:OBO76 OLJ74:OLK76 OVF74:OVG76 PFB74:PFC76 POX74:POY76 PYT74:PYU76 QIP74:QIQ76 QSL74:QSM76 RCH74:RCI76 RMD74:RME76 RVZ74:RWA76 SFV74:SFW76 SPR74:SPS76 SZN74:SZO76 TJJ74:TJK76 TTF74:TTG76 UDB74:UDC76 UMX74:UMY76 UWT74:UWU76 VGP74:VGQ76 VQL74:VQM76 WAH74:WAI76 WKD74:WKE76 WTZ74:WUA76 HN29:HO32 RJ29:RK32 ABF29:ABG32 ALB29:ALC32 AUX29:AUY32 BET29:BEU32 BOP29:BOQ32 BYL29:BYM32 CIH29:CII32 CSD29:CSE32 DBZ29:DCA32 DLV29:DLW32 DVR29:DVS32 EFN29:EFO32 EPJ29:EPK32 EZF29:EZG32 FJB29:FJC32 FSX29:FSY32 GCT29:GCU32 GMP29:GMQ32 GWL29:GWM32 HGH29:HGI32 HQD29:HQE32 HZZ29:IAA32 IJV29:IJW32 ITR29:ITS32 JDN29:JDO32 JNJ29:JNK32 JXF29:JXG32 KHB29:KHC32 KQX29:KQY32 LAT29:LAU32 LKP29:LKQ32 LUL29:LUM32 MEH29:MEI32 MOD29:MOE32 MXZ29:MYA32 NHV29:NHW32 NRR29:NRS32 OBN29:OBO32 OLJ29:OLK32 OVF29:OVG32 PFB29:PFC32 POX29:POY32 PYT29:PYU32 QIP29:QIQ32 QSL29:QSM32 RCH29:RCI32 RMD29:RME32 RVZ29:RWA32 SFV29:SFW32 SPR29:SPS32 SZN29:SZO32 TJJ29:TJK32 TTF29:TTG32 UDB29:UDC32 UMX29:UMY32 UWT29:UWU32 VGP29:VGQ32 VQL29:VQM32 WAH29:WAI32 WKD29:WKE32 WTZ29:WUA32 WTZ26:WUA26 WTZ8:WUA8 WKD26:WKE26 WKD8:WKE8 WAH26:WAI26 WAH8:WAI8 VQL26:VQM26 VQL8:VQM8 VGP26:VGQ26 VGP8:VGQ8 UWT26:UWU26 UWT8:UWU8 UMX26:UMY26 UMX8:UMY8 UDB26:UDC26 UDB8:UDC8 TTF26:TTG26 TTF8:TTG8 TJJ26:TJK26 TJJ8:TJK8 SZN26:SZO26 SZN8:SZO8 SPR26:SPS26 SPR8:SPS8 SFV26:SFW26 SFV8:SFW8 RVZ26:RWA26 RVZ8:RWA8 RMD26:RME26 RMD8:RME8 RCH26:RCI26 RCH8:RCI8 QSL26:QSM26 QSL8:QSM8 QIP26:QIQ26 QIP8:QIQ8 PYT26:PYU26 PYT8:PYU8 POX26:POY26 POX8:POY8 PFB26:PFC26 PFB8:PFC8 OVF26:OVG26 OVF8:OVG8 OLJ26:OLK26 OLJ8:OLK8 OBN26:OBO26 OBN8:OBO8 NRR26:NRS26 NRR8:NRS8 NHV26:NHW26 NHV8:NHW8 MXZ26:MYA26 MXZ8:MYA8 MOD26:MOE26 MOD8:MOE8 MEH26:MEI26 MEH8:MEI8 LUL26:LUM26 LUL8:LUM8 LKP26:LKQ26 LKP8:LKQ8 LAT26:LAU26 LAT8:LAU8 KQX26:KQY26 KQX8:KQY8 KHB26:KHC26 KHB8:KHC8 JXF26:JXG26 JXF8:JXG8 JNJ26:JNK26 JNJ8:JNK8 JDN26:JDO26 JDN8:JDO8 ITR26:ITS26 ITR8:ITS8 IJV26:IJW26 IJV8:IJW8 HZZ26:IAA26 HZZ8:IAA8 HQD26:HQE26 HQD8:HQE8 HGH26:HGI26 HGH8:HGI8 GWL26:GWM26 GWL8:GWM8 GMP26:GMQ26 GMP8:GMQ8 GCT26:GCU26 GCT8:GCU8 FSX26:FSY26 FSX8:FSY8 FJB26:FJC26 FJB8:FJC8 EZF26:EZG26 EZF8:EZG8 EPJ26:EPK26 EPJ8:EPK8 EFN26:EFO26 EFN8:EFO8 DVR26:DVS26 DVR8:DVS8 DLV26:DLW26 DLV8:DLW8 DBZ26:DCA26 DBZ8:DCA8 CSD26:CSE26 CSD8:CSE8 CIH26:CII26 CIH8:CII8 BYL26:BYM26 BYL8:BYM8 BOP26:BOQ26 BOP8:BOQ8 BET26:BEU26 BET8:BEU8 AUX26:AUY26 AUX8:AUY8 ALB26:ALC26 ALB8:ALC8 ABF26:ABG26 ABF8:ABG8 RJ26:RK26 RJ8:RK8 HN26:HO26 HM21:HO21 HM93:HO98 RI21:RK21 RI93:RK98 ABE21:ABG21 ABE93:ABG98 ALA21:ALC21 ALA93:ALC98 AUW21:AUY21 AUW93:AUY98 BES21:BEU21 BES93:BEU98 BOO21:BOQ21 BOO93:BOQ98 BYK21:BYM21 BYK93:BYM98 CIG21:CII21 CIG93:CII98 CSC21:CSE21 CSC93:CSE98 DBY21:DCA21 DBY93:DCA98 DLU21:DLW21 DLU93:DLW98 DVQ21:DVS21 DVQ93:DVS98 EFM21:EFO21 EFM93:EFO98 EPI21:EPK21 EPI93:EPK98 EZE21:EZG21 EZE93:EZG98 FJA21:FJC21 FJA93:FJC98 FSW21:FSY21 FSW93:FSY98 GCS21:GCU21 GCS93:GCU98 GMO21:GMQ21 GMO93:GMQ98 GWK21:GWM21 GWK93:GWM98 HGG21:HGI21 HGG93:HGI98 HQC21:HQE21 HQC93:HQE98 HZY21:IAA21 HZY93:IAA98 IJU21:IJW21 IJU93:IJW98 ITQ21:ITS21 ITQ93:ITS98 JDM21:JDO21 JDM93:JDO98 JNI21:JNK21 JNI93:JNK98 JXE21:JXG21 JXE93:JXG98 KHA21:KHC21 KHA93:KHC98 KQW21:KQY21 KQW93:KQY98 LAS21:LAU21 LAS93:LAU98 LKO21:LKQ21 LKO93:LKQ98 LUK21:LUM21 LUK93:LUM98 MEG21:MEI21 MEG93:MEI98 MOC21:MOE21 MOC93:MOE98 MXY21:MYA21 MXY93:MYA98 NHU21:NHW21 NHU93:NHW98 NRQ21:NRS21 NRQ93:NRS98 OBM21:OBO21 OBM93:OBO98 OLI21:OLK21 OLI93:OLK98 OVE21:OVG21 OVE93:OVG98 PFA21:PFC21 PFA93:PFC98 POW21:POY21 POW93:POY98 PYS21:PYU21 PYS93:PYU98 QIO21:QIQ21 QIO93:QIQ98 QSK21:QSM21 QSK93:QSM98 RCG21:RCI21 RCG93:RCI98 RMC21:RME21 RMC93:RME98 RVY21:RWA21 RVY93:RWA98 SFU21:SFW21 SFU93:SFW98 SPQ21:SPS21 SPQ93:SPS98 SZM21:SZO21 SZM93:SZO98 TJI21:TJK21 TJI93:TJK98 TTE21:TTG21 TTE93:TTG98 UDA21:UDC21 UDA93:UDC98 UMW21:UMY21 UMW93:UMY98 UWS21:UWU21 UWS93:UWU98 VGO21:VGQ21 VGO93:VGQ98 VQK21:VQM21 VQK93:VQM98 WAG21:WAI21 WAG93:WAI98 WKC21:WKE21 WKC93:WKE98 WTY21:WUA21 WTY93:WUA98 C96:L98 C82:L83 C89:L89 WTY82:WUA89 C100:L100 WKC82:WKE89 WAG82:WAI89 VQK82:VQM89 VGO82:VGQ89 UWS82:UWU89 UMW82:UMY89 UDA82:UDC89 TTE82:TTG89 TJI82:TJK89 SZM82:SZO89 SPQ82:SPS89 SFU82:SFW89 RVY82:RWA89 RMC82:RME89 RCG82:RCI89 QSK82:QSM89 QIO82:QIQ89 PYS82:PYU89 POW82:POY89 PFA82:PFC89 OVE82:OVG89 OLI82:OLK89 OBM82:OBO89 NRQ82:NRS89 NHU82:NHW89 MXY82:MYA89 MOC82:MOE89 MEG82:MEI89 LUK82:LUM89 LKO82:LKQ89 LAS82:LAU89 KQW82:KQY89 KHA82:KHC89 JXE82:JXG89 JNI82:JNK89 JDM82:JDO89 ITQ82:ITS89 IJU82:IJW89 HZY82:IAA89 HQC82:HQE89 HGG82:HGI89 GWK82:GWM89 GMO82:GMQ89 GCS82:GCU89 FSW82:FSY89 FJA82:FJC89 EZE82:EZG89 EPI82:EPK89 EFM82:EFO89 DVQ82:DVS89 DLU82:DLW89 DBY82:DCA89 CSC82:CSE89 CIG82:CII89 BYK82:BYM89 BOO82:BOQ89 BES82:BEU89 AUW82:AUY89 ALA82:ALC89 ABE82:ABG89 RI82:RK89 HM82:HO89 C21:L21"/>
  </dataValidations>
  <pageMargins left="0.7" right="0.7" top="0.75" bottom="0.75" header="0.3" footer="0.3"/>
  <pageSetup paperSize="9" scale="98" fitToHeight="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2:G19"/>
  <sheetViews>
    <sheetView tabSelected="1" workbookViewId="0">
      <selection activeCell="C5" sqref="C5:D8"/>
    </sheetView>
  </sheetViews>
  <sheetFormatPr defaultColWidth="8.85546875" defaultRowHeight="12"/>
  <cols>
    <col min="1" max="1" width="2" style="153" customWidth="1"/>
    <col min="2" max="2" width="3.42578125" style="153" hidden="1" customWidth="1"/>
    <col min="3" max="3" width="47.42578125" style="154" customWidth="1"/>
    <col min="4" max="4" width="18.7109375" style="153" customWidth="1"/>
    <col min="5" max="5" width="12" style="153" customWidth="1"/>
    <col min="6" max="6" width="12.28515625" style="153" customWidth="1"/>
    <col min="7" max="7" width="12" style="153" customWidth="1"/>
    <col min="8" max="8" width="14" style="153" customWidth="1"/>
    <col min="9" max="9" width="12.42578125" style="153" customWidth="1"/>
    <col min="10" max="10" width="8.85546875" style="153"/>
    <col min="11" max="11" width="9.140625" style="153" bestFit="1" customWidth="1"/>
    <col min="12" max="16384" width="8.85546875" style="153"/>
  </cols>
  <sheetData>
    <row r="2" spans="2:7">
      <c r="B2" s="152"/>
      <c r="C2" s="160"/>
      <c r="D2" s="161"/>
    </row>
    <row r="3" spans="2:7">
      <c r="C3" s="161"/>
      <c r="D3" s="161"/>
    </row>
    <row r="4" spans="2:7">
      <c r="C4" s="162"/>
      <c r="D4" s="161"/>
    </row>
    <row r="5" spans="2:7" s="155" customFormat="1">
      <c r="B5" s="153"/>
      <c r="C5" s="163" t="s">
        <v>241</v>
      </c>
      <c r="D5" s="163"/>
      <c r="E5" s="153"/>
    </row>
    <row r="6" spans="2:7" s="157" customFormat="1" ht="33" customHeight="1">
      <c r="B6" s="153"/>
      <c r="C6" s="164" t="s">
        <v>581</v>
      </c>
      <c r="D6" s="165" t="e">
        <f>'04- Buget proiect'!B67/'02-CPP'!D6</f>
        <v>#DIV/0!</v>
      </c>
      <c r="E6" s="156"/>
    </row>
    <row r="7" spans="2:7" ht="37.15" customHeight="1">
      <c r="C7" s="162" t="s">
        <v>582</v>
      </c>
      <c r="D7" s="165" t="str">
        <f>IF('01-Bilant '!D69&lt;0,"nu se calculeaza",IF(ISERROR(ROUND('01-Bilant '!D69/'01-Bilant '!D76,2)),"",ROUND('01-Bilant '!D69/'01-Bilant '!D76,2)))</f>
        <v/>
      </c>
    </row>
    <row r="8" spans="2:7" ht="40.9" customHeight="1">
      <c r="C8" s="162" t="s">
        <v>524</v>
      </c>
      <c r="D8" s="163" t="str">
        <f>IF(COUNTIF('05- Proiectii fin intreprindere'!C100:G100,"&lt;0")&gt;0,"nu se verifica sustenabilitatea financiara","se verifica sustenabilitatea financiara")</f>
        <v>se verifica sustenabilitatea financiara</v>
      </c>
      <c r="F8" s="158"/>
      <c r="G8" s="159"/>
    </row>
    <row r="19" spans="1:4">
      <c r="A19" s="153" t="s">
        <v>583</v>
      </c>
      <c r="D19" s="156"/>
    </row>
  </sheetData>
  <sheetProtection algorithmName="SHA-512" hashValue="CScfsDaUqgu5J7Z7rnAh/MCypBIcQpnBkkrgjsQodMdvAUWD1Dl+IOKpntQtGDDiaedXa9pvlx5SJlIa+T4RMw==" saltValue="R8yrB3F9WrVMJ+4gQJgylA==" spinCount="100000" sheet="1" objects="1" scenarios="1"/>
  <conditionalFormatting sqref="D8">
    <cfRule type="cellIs" dxfId="0" priority="1" operator="equal">
      <formula>"nu se verifica sustenabilitatea financiara"</formula>
    </cfRule>
  </conditionalFormatting>
  <pageMargins left="0.2" right="0.2" top="0.25" bottom="0.2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C196"/>
  <sheetViews>
    <sheetView topLeftCell="A4" workbookViewId="0">
      <selection activeCell="A10" sqref="A10"/>
    </sheetView>
  </sheetViews>
  <sheetFormatPr defaultColWidth="11.5703125" defaultRowHeight="12.75"/>
  <cols>
    <col min="1" max="1" width="87" style="93" customWidth="1"/>
    <col min="2" max="2" width="89.85546875" style="93" customWidth="1"/>
    <col min="3" max="3" width="7" customWidth="1"/>
  </cols>
  <sheetData>
    <row r="1" spans="1:3">
      <c r="A1" s="87" t="s">
        <v>258</v>
      </c>
      <c r="B1" s="87" t="s">
        <v>259</v>
      </c>
      <c r="C1" s="88" t="s">
        <v>260</v>
      </c>
    </row>
    <row r="2" spans="1:3" s="90" customFormat="1" ht="14.25">
      <c r="A2" s="86" t="s">
        <v>261</v>
      </c>
      <c r="B2" s="86" t="s">
        <v>262</v>
      </c>
      <c r="C2" s="89">
        <v>0</v>
      </c>
    </row>
    <row r="3" spans="1:3" ht="14.25">
      <c r="A3" s="86" t="s">
        <v>261</v>
      </c>
      <c r="B3" s="86" t="s">
        <v>263</v>
      </c>
      <c r="C3" s="89">
        <v>0</v>
      </c>
    </row>
    <row r="4" spans="1:3" ht="25.5">
      <c r="A4" s="86" t="s">
        <v>264</v>
      </c>
      <c r="B4" s="86" t="s">
        <v>265</v>
      </c>
      <c r="C4" s="89">
        <v>0</v>
      </c>
    </row>
    <row r="5" spans="1:3" ht="25.5">
      <c r="A5" s="86" t="s">
        <v>264</v>
      </c>
      <c r="B5" s="86" t="s">
        <v>266</v>
      </c>
      <c r="C5" s="89">
        <v>0</v>
      </c>
    </row>
    <row r="6" spans="1:3" ht="25.5">
      <c r="A6" s="86" t="s">
        <v>264</v>
      </c>
      <c r="B6" s="86" t="s">
        <v>267</v>
      </c>
      <c r="C6" s="89">
        <v>0</v>
      </c>
    </row>
    <row r="7" spans="1:3" ht="25.5">
      <c r="A7" s="86" t="s">
        <v>264</v>
      </c>
      <c r="B7" s="86" t="s">
        <v>268</v>
      </c>
      <c r="C7" s="89">
        <v>0</v>
      </c>
    </row>
    <row r="8" spans="1:3" ht="25.5">
      <c r="A8" s="86" t="s">
        <v>269</v>
      </c>
      <c r="B8" s="86" t="s">
        <v>270</v>
      </c>
      <c r="C8" s="89">
        <v>0</v>
      </c>
    </row>
    <row r="9" spans="1:3" ht="14.25">
      <c r="A9" s="86" t="s">
        <v>271</v>
      </c>
      <c r="B9" s="86" t="s">
        <v>272</v>
      </c>
      <c r="C9" s="89">
        <v>0</v>
      </c>
    </row>
    <row r="10" spans="1:3" ht="14.25">
      <c r="A10" s="86" t="s">
        <v>203</v>
      </c>
      <c r="B10" s="86" t="s">
        <v>204</v>
      </c>
      <c r="C10" s="89">
        <v>1</v>
      </c>
    </row>
    <row r="11" spans="1:3" ht="25.5">
      <c r="A11" s="86" t="s">
        <v>203</v>
      </c>
      <c r="B11" s="86" t="s">
        <v>255</v>
      </c>
      <c r="C11" s="89">
        <v>0</v>
      </c>
    </row>
    <row r="12" spans="1:3" ht="14.25">
      <c r="A12" s="86" t="s">
        <v>203</v>
      </c>
      <c r="B12" s="86" t="s">
        <v>273</v>
      </c>
      <c r="C12" s="89">
        <v>0</v>
      </c>
    </row>
    <row r="13" spans="1:3" ht="14.25">
      <c r="A13" s="86" t="s">
        <v>203</v>
      </c>
      <c r="B13" s="86" t="s">
        <v>274</v>
      </c>
      <c r="C13" s="89">
        <v>0</v>
      </c>
    </row>
    <row r="14" spans="1:3" ht="14.25">
      <c r="A14" s="86" t="s">
        <v>275</v>
      </c>
      <c r="B14" s="86" t="s">
        <v>276</v>
      </c>
      <c r="C14" s="89">
        <v>0</v>
      </c>
    </row>
    <row r="15" spans="1:3" ht="14.25">
      <c r="A15" s="86" t="s">
        <v>275</v>
      </c>
      <c r="B15" s="86" t="s">
        <v>277</v>
      </c>
      <c r="C15" s="89">
        <v>0</v>
      </c>
    </row>
    <row r="16" spans="1:3" ht="14.25">
      <c r="A16" s="86" t="s">
        <v>275</v>
      </c>
      <c r="B16" s="86" t="s">
        <v>278</v>
      </c>
      <c r="C16" s="89">
        <v>0</v>
      </c>
    </row>
    <row r="17" spans="1:3" ht="14.25">
      <c r="A17" s="86" t="s">
        <v>279</v>
      </c>
      <c r="B17" s="86" t="s">
        <v>280</v>
      </c>
      <c r="C17" s="89">
        <v>0</v>
      </c>
    </row>
    <row r="18" spans="1:3" ht="14.25">
      <c r="A18" s="86" t="s">
        <v>281</v>
      </c>
      <c r="B18" s="86" t="s">
        <v>282</v>
      </c>
      <c r="C18" s="89">
        <v>0</v>
      </c>
    </row>
    <row r="19" spans="1:3" ht="14.25">
      <c r="A19" s="86" t="s">
        <v>283</v>
      </c>
      <c r="B19" s="86" t="s">
        <v>284</v>
      </c>
      <c r="C19" s="89">
        <v>0</v>
      </c>
    </row>
    <row r="20" spans="1:3" ht="14.25">
      <c r="A20" s="86" t="s">
        <v>283</v>
      </c>
      <c r="B20" s="86" t="s">
        <v>285</v>
      </c>
      <c r="C20" s="89">
        <v>0</v>
      </c>
    </row>
    <row r="21" spans="1:3" ht="14.25">
      <c r="A21" s="86" t="s">
        <v>283</v>
      </c>
      <c r="B21" s="86" t="s">
        <v>286</v>
      </c>
      <c r="C21" s="89">
        <v>0</v>
      </c>
    </row>
    <row r="22" spans="1:3" ht="25.5">
      <c r="A22" s="86" t="s">
        <v>283</v>
      </c>
      <c r="B22" s="86" t="s">
        <v>287</v>
      </c>
      <c r="C22" s="89">
        <v>0</v>
      </c>
    </row>
    <row r="23" spans="1:3" ht="14.25">
      <c r="A23" s="86" t="s">
        <v>283</v>
      </c>
      <c r="B23" s="86" t="s">
        <v>288</v>
      </c>
      <c r="C23" s="89">
        <v>0</v>
      </c>
    </row>
    <row r="24" spans="1:3" ht="14.25">
      <c r="A24" s="86" t="s">
        <v>283</v>
      </c>
      <c r="B24" s="86" t="s">
        <v>289</v>
      </c>
      <c r="C24" s="89">
        <v>0</v>
      </c>
    </row>
    <row r="25" spans="1:3" ht="14.25">
      <c r="A25" s="86" t="s">
        <v>290</v>
      </c>
      <c r="B25" s="86" t="s">
        <v>291</v>
      </c>
      <c r="C25" s="89">
        <v>0</v>
      </c>
    </row>
    <row r="26" spans="1:3" ht="14.25">
      <c r="A26" s="86" t="s">
        <v>292</v>
      </c>
      <c r="B26" s="86" t="s">
        <v>293</v>
      </c>
      <c r="C26" s="89">
        <v>0</v>
      </c>
    </row>
    <row r="27" spans="1:3" ht="14.25">
      <c r="A27" s="86" t="s">
        <v>292</v>
      </c>
      <c r="B27" s="86" t="s">
        <v>294</v>
      </c>
      <c r="C27" s="89">
        <v>0</v>
      </c>
    </row>
    <row r="28" spans="1:3" ht="14.25">
      <c r="A28" s="86" t="s">
        <v>292</v>
      </c>
      <c r="B28" s="86" t="s">
        <v>295</v>
      </c>
      <c r="C28" s="89">
        <v>0</v>
      </c>
    </row>
    <row r="29" spans="1:3" ht="14.25">
      <c r="A29" s="86" t="s">
        <v>296</v>
      </c>
      <c r="B29" s="86" t="s">
        <v>297</v>
      </c>
      <c r="C29" s="89">
        <v>0</v>
      </c>
    </row>
    <row r="30" spans="1:3" ht="25.5">
      <c r="A30" s="86" t="s">
        <v>298</v>
      </c>
      <c r="B30" s="86" t="s">
        <v>299</v>
      </c>
      <c r="C30" s="89">
        <v>0</v>
      </c>
    </row>
    <row r="31" spans="1:3" ht="14.25">
      <c r="A31" s="86" t="s">
        <v>257</v>
      </c>
      <c r="B31" s="86" t="s">
        <v>257</v>
      </c>
      <c r="C31" s="89">
        <v>0</v>
      </c>
    </row>
    <row r="32" spans="1:3" ht="14.25">
      <c r="A32" s="86" t="s">
        <v>300</v>
      </c>
      <c r="B32" s="86" t="s">
        <v>301</v>
      </c>
      <c r="C32" s="89">
        <v>0</v>
      </c>
    </row>
    <row r="33" spans="1:3" ht="14.25">
      <c r="A33" s="86" t="s">
        <v>302</v>
      </c>
      <c r="B33" s="86" t="s">
        <v>303</v>
      </c>
      <c r="C33" s="89">
        <v>0</v>
      </c>
    </row>
    <row r="34" spans="1:3" ht="25.5">
      <c r="A34" s="86" t="s">
        <v>304</v>
      </c>
      <c r="B34" s="86" t="s">
        <v>305</v>
      </c>
      <c r="C34" s="89">
        <v>0</v>
      </c>
    </row>
    <row r="35" spans="1:3" ht="14.25">
      <c r="A35" s="86" t="s">
        <v>304</v>
      </c>
      <c r="B35" s="86" t="s">
        <v>304</v>
      </c>
      <c r="C35" s="89">
        <v>0</v>
      </c>
    </row>
    <row r="36" spans="1:3" ht="14.25">
      <c r="A36" s="86" t="s">
        <v>304</v>
      </c>
      <c r="B36" s="86" t="s">
        <v>306</v>
      </c>
      <c r="C36" s="89">
        <v>0</v>
      </c>
    </row>
    <row r="37" spans="1:3" ht="14.25">
      <c r="A37" s="86" t="s">
        <v>307</v>
      </c>
      <c r="B37" s="86" t="s">
        <v>308</v>
      </c>
      <c r="C37" s="89">
        <v>0</v>
      </c>
    </row>
    <row r="38" spans="1:3" ht="14.25">
      <c r="A38" s="86" t="s">
        <v>309</v>
      </c>
      <c r="B38" s="86" t="s">
        <v>310</v>
      </c>
      <c r="C38" s="89">
        <v>0</v>
      </c>
    </row>
    <row r="39" spans="1:3" ht="25.5">
      <c r="A39" s="86" t="s">
        <v>311</v>
      </c>
      <c r="B39" s="86" t="s">
        <v>312</v>
      </c>
      <c r="C39" s="89">
        <v>0</v>
      </c>
    </row>
    <row r="40" spans="1:3" ht="25.5">
      <c r="A40" s="86" t="s">
        <v>311</v>
      </c>
      <c r="B40" s="86" t="s">
        <v>313</v>
      </c>
      <c r="C40" s="89">
        <v>0</v>
      </c>
    </row>
    <row r="41" spans="1:3" ht="14.25">
      <c r="A41" s="86" t="s">
        <v>311</v>
      </c>
      <c r="B41" s="86" t="s">
        <v>314</v>
      </c>
      <c r="C41" s="89">
        <v>0</v>
      </c>
    </row>
    <row r="42" spans="1:3" ht="14.25">
      <c r="A42" s="86" t="s">
        <v>311</v>
      </c>
      <c r="B42" s="86" t="s">
        <v>315</v>
      </c>
      <c r="C42" s="89">
        <v>0</v>
      </c>
    </row>
    <row r="43" spans="1:3" ht="14.25">
      <c r="A43" s="86" t="s">
        <v>311</v>
      </c>
      <c r="B43" s="86" t="s">
        <v>316</v>
      </c>
      <c r="C43" s="89">
        <v>0</v>
      </c>
    </row>
    <row r="44" spans="1:3" ht="14.25">
      <c r="A44" s="86" t="s">
        <v>311</v>
      </c>
      <c r="B44" s="86" t="s">
        <v>317</v>
      </c>
      <c r="C44" s="89">
        <v>0</v>
      </c>
    </row>
    <row r="45" spans="1:3" ht="25.5">
      <c r="A45" s="86" t="s">
        <v>311</v>
      </c>
      <c r="B45" s="86" t="s">
        <v>318</v>
      </c>
      <c r="C45" s="89">
        <v>0</v>
      </c>
    </row>
    <row r="46" spans="1:3" ht="14.25">
      <c r="A46" s="86" t="s">
        <v>311</v>
      </c>
      <c r="B46" s="86" t="s">
        <v>319</v>
      </c>
      <c r="C46" s="89">
        <v>0</v>
      </c>
    </row>
    <row r="47" spans="1:3" ht="25.5">
      <c r="A47" s="86" t="s">
        <v>311</v>
      </c>
      <c r="B47" s="86" t="s">
        <v>320</v>
      </c>
      <c r="C47" s="89">
        <v>0</v>
      </c>
    </row>
    <row r="48" spans="1:3" ht="25.5">
      <c r="A48" s="86" t="s">
        <v>311</v>
      </c>
      <c r="B48" s="86" t="s">
        <v>321</v>
      </c>
      <c r="C48" s="89">
        <v>0</v>
      </c>
    </row>
    <row r="49" spans="1:3" ht="14.25">
      <c r="A49" s="86" t="s">
        <v>311</v>
      </c>
      <c r="B49" s="86" t="s">
        <v>322</v>
      </c>
      <c r="C49" s="89">
        <v>0</v>
      </c>
    </row>
    <row r="50" spans="1:3" ht="25.5">
      <c r="A50" s="86" t="s">
        <v>311</v>
      </c>
      <c r="B50" s="86" t="s">
        <v>323</v>
      </c>
      <c r="C50" s="89">
        <v>0</v>
      </c>
    </row>
    <row r="51" spans="1:3" ht="14.25">
      <c r="A51" s="86" t="s">
        <v>324</v>
      </c>
      <c r="B51" s="86" t="s">
        <v>325</v>
      </c>
      <c r="C51" s="89">
        <v>0</v>
      </c>
    </row>
    <row r="52" spans="1:3" ht="25.5">
      <c r="A52" s="86" t="s">
        <v>324</v>
      </c>
      <c r="B52" s="86" t="s">
        <v>326</v>
      </c>
      <c r="C52" s="89">
        <v>0</v>
      </c>
    </row>
    <row r="53" spans="1:3" ht="25.5">
      <c r="A53" s="86" t="s">
        <v>324</v>
      </c>
      <c r="B53" s="86" t="s">
        <v>327</v>
      </c>
      <c r="C53" s="89">
        <v>0</v>
      </c>
    </row>
    <row r="54" spans="1:3" ht="14.25">
      <c r="A54" s="86" t="s">
        <v>324</v>
      </c>
      <c r="B54" s="86" t="s">
        <v>328</v>
      </c>
      <c r="C54" s="89">
        <v>0</v>
      </c>
    </row>
    <row r="55" spans="1:3" ht="25.5">
      <c r="A55" s="86" t="s">
        <v>324</v>
      </c>
      <c r="B55" s="86" t="s">
        <v>329</v>
      </c>
      <c r="C55" s="89">
        <v>0</v>
      </c>
    </row>
    <row r="56" spans="1:3" ht="14.25">
      <c r="A56" s="86" t="s">
        <v>330</v>
      </c>
      <c r="B56" s="86" t="s">
        <v>331</v>
      </c>
      <c r="C56" s="89">
        <v>0</v>
      </c>
    </row>
    <row r="57" spans="1:3" ht="14.25">
      <c r="A57" s="86" t="s">
        <v>330</v>
      </c>
      <c r="B57" s="86" t="s">
        <v>332</v>
      </c>
      <c r="C57" s="89">
        <v>0</v>
      </c>
    </row>
    <row r="58" spans="1:3" ht="14.25">
      <c r="A58" s="86" t="s">
        <v>330</v>
      </c>
      <c r="B58" s="86" t="s">
        <v>333</v>
      </c>
      <c r="C58" s="89">
        <v>0</v>
      </c>
    </row>
    <row r="59" spans="1:3" ht="14.25">
      <c r="A59" s="86" t="s">
        <v>330</v>
      </c>
      <c r="B59" s="86" t="s">
        <v>334</v>
      </c>
      <c r="C59" s="89">
        <v>0</v>
      </c>
    </row>
    <row r="60" spans="1:3" ht="14.25">
      <c r="A60" s="86" t="s">
        <v>330</v>
      </c>
      <c r="B60" s="86" t="s">
        <v>335</v>
      </c>
      <c r="C60" s="89">
        <v>0</v>
      </c>
    </row>
    <row r="61" spans="1:3" ht="14.25">
      <c r="A61" s="86" t="s">
        <v>336</v>
      </c>
      <c r="B61" s="86" t="s">
        <v>337</v>
      </c>
      <c r="C61" s="89">
        <v>0</v>
      </c>
    </row>
    <row r="62" spans="1:3" ht="14.25">
      <c r="A62" s="86" t="s">
        <v>336</v>
      </c>
      <c r="B62" s="86" t="s">
        <v>338</v>
      </c>
      <c r="C62" s="89">
        <v>0</v>
      </c>
    </row>
    <row r="63" spans="1:3" ht="14.25">
      <c r="A63" s="86" t="s">
        <v>336</v>
      </c>
      <c r="B63" s="86" t="s">
        <v>339</v>
      </c>
      <c r="C63" s="89">
        <v>0</v>
      </c>
    </row>
    <row r="64" spans="1:3" ht="14.25">
      <c r="A64" s="86" t="s">
        <v>336</v>
      </c>
      <c r="B64" s="86" t="s">
        <v>340</v>
      </c>
      <c r="C64" s="89">
        <v>0</v>
      </c>
    </row>
    <row r="65" spans="1:3" ht="14.25">
      <c r="A65" s="86" t="s">
        <v>341</v>
      </c>
      <c r="B65" s="86" t="s">
        <v>342</v>
      </c>
      <c r="C65" s="89">
        <v>0</v>
      </c>
    </row>
    <row r="66" spans="1:3" ht="14.25">
      <c r="A66" s="86" t="s">
        <v>343</v>
      </c>
      <c r="B66" s="86" t="s">
        <v>343</v>
      </c>
      <c r="C66" s="89">
        <v>0</v>
      </c>
    </row>
    <row r="67" spans="1:3" ht="14.25">
      <c r="A67" s="86" t="s">
        <v>202</v>
      </c>
      <c r="B67" s="86" t="s">
        <v>206</v>
      </c>
      <c r="C67" s="89">
        <v>1</v>
      </c>
    </row>
    <row r="68" spans="1:3" ht="14.25">
      <c r="A68" s="86" t="s">
        <v>202</v>
      </c>
      <c r="B68" s="86" t="s">
        <v>207</v>
      </c>
      <c r="C68" s="89">
        <v>1</v>
      </c>
    </row>
    <row r="69" spans="1:3" ht="25.5">
      <c r="A69" s="86" t="s">
        <v>202</v>
      </c>
      <c r="B69" s="86" t="s">
        <v>344</v>
      </c>
      <c r="C69" s="89">
        <v>0</v>
      </c>
    </row>
    <row r="70" spans="1:3" ht="14.25">
      <c r="A70" s="86" t="s">
        <v>202</v>
      </c>
      <c r="B70" s="86" t="s">
        <v>345</v>
      </c>
      <c r="C70" s="89">
        <v>0</v>
      </c>
    </row>
    <row r="71" spans="1:3" ht="14.25">
      <c r="A71" s="86" t="s">
        <v>202</v>
      </c>
      <c r="B71" s="86" t="s">
        <v>346</v>
      </c>
      <c r="C71" s="89">
        <v>1</v>
      </c>
    </row>
    <row r="72" spans="1:3" ht="14.25">
      <c r="A72" s="86" t="s">
        <v>202</v>
      </c>
      <c r="B72" s="86" t="s">
        <v>347</v>
      </c>
      <c r="C72" s="89">
        <v>0</v>
      </c>
    </row>
    <row r="73" spans="1:3" ht="25.5">
      <c r="A73" s="86" t="s">
        <v>202</v>
      </c>
      <c r="B73" s="86" t="s">
        <v>348</v>
      </c>
      <c r="C73" s="89">
        <v>0</v>
      </c>
    </row>
    <row r="74" spans="1:3" ht="14.25">
      <c r="A74" s="86" t="s">
        <v>202</v>
      </c>
      <c r="B74" s="86" t="s">
        <v>349</v>
      </c>
      <c r="C74" s="89">
        <v>0</v>
      </c>
    </row>
    <row r="75" spans="1:3" ht="14.25">
      <c r="A75" s="86" t="s">
        <v>202</v>
      </c>
      <c r="B75" s="86" t="s">
        <v>350</v>
      </c>
      <c r="C75" s="89">
        <v>0</v>
      </c>
    </row>
    <row r="76" spans="1:3" ht="14.25">
      <c r="A76" s="86" t="s">
        <v>202</v>
      </c>
      <c r="B76" s="86" t="s">
        <v>351</v>
      </c>
      <c r="C76" s="89">
        <v>0</v>
      </c>
    </row>
    <row r="77" spans="1:3" ht="14.25">
      <c r="A77" s="86" t="s">
        <v>202</v>
      </c>
      <c r="B77" s="86" t="s">
        <v>352</v>
      </c>
      <c r="C77" s="89">
        <v>0</v>
      </c>
    </row>
    <row r="78" spans="1:3" ht="14.25">
      <c r="A78" s="86" t="s">
        <v>202</v>
      </c>
      <c r="B78" s="86" t="s">
        <v>353</v>
      </c>
      <c r="C78" s="89">
        <v>0</v>
      </c>
    </row>
    <row r="79" spans="1:3" ht="25.5">
      <c r="A79" s="86" t="s">
        <v>202</v>
      </c>
      <c r="B79" s="86" t="s">
        <v>354</v>
      </c>
      <c r="C79" s="89">
        <v>0</v>
      </c>
    </row>
    <row r="80" spans="1:3" ht="14.25">
      <c r="A80" s="86" t="s">
        <v>202</v>
      </c>
      <c r="B80" s="86" t="s">
        <v>355</v>
      </c>
      <c r="C80" s="89">
        <v>0</v>
      </c>
    </row>
    <row r="81" spans="1:3" ht="14.25">
      <c r="A81" s="86" t="s">
        <v>202</v>
      </c>
      <c r="B81" s="86" t="s">
        <v>356</v>
      </c>
      <c r="C81" s="89">
        <v>0</v>
      </c>
    </row>
    <row r="82" spans="1:3" ht="14.25">
      <c r="A82" s="86" t="s">
        <v>202</v>
      </c>
      <c r="B82" s="86" t="s">
        <v>357</v>
      </c>
      <c r="C82" s="89">
        <v>0</v>
      </c>
    </row>
    <row r="83" spans="1:3" ht="14.25">
      <c r="A83" s="86" t="s">
        <v>202</v>
      </c>
      <c r="B83" s="86" t="s">
        <v>358</v>
      </c>
      <c r="C83" s="89">
        <v>0</v>
      </c>
    </row>
    <row r="84" spans="1:3" ht="14.25">
      <c r="A84" s="86" t="s">
        <v>202</v>
      </c>
      <c r="B84" s="86" t="s">
        <v>359</v>
      </c>
      <c r="C84" s="89">
        <v>0</v>
      </c>
    </row>
    <row r="85" spans="1:3" ht="25.5">
      <c r="A85" s="86" t="s">
        <v>202</v>
      </c>
      <c r="B85" s="86" t="s">
        <v>360</v>
      </c>
      <c r="C85" s="89">
        <v>0</v>
      </c>
    </row>
    <row r="86" spans="1:3" ht="14.25">
      <c r="A86" s="86" t="s">
        <v>202</v>
      </c>
      <c r="B86" s="86" t="s">
        <v>361</v>
      </c>
      <c r="C86" s="89">
        <v>0</v>
      </c>
    </row>
    <row r="87" spans="1:3" ht="14.25">
      <c r="A87" s="86" t="s">
        <v>202</v>
      </c>
      <c r="B87" s="86" t="s">
        <v>362</v>
      </c>
      <c r="C87" s="89">
        <v>0</v>
      </c>
    </row>
    <row r="88" spans="1:3" ht="25.5">
      <c r="A88" s="86" t="s">
        <v>202</v>
      </c>
      <c r="B88" s="86" t="s">
        <v>363</v>
      </c>
      <c r="C88" s="89">
        <v>0</v>
      </c>
    </row>
    <row r="89" spans="1:3" ht="25.5">
      <c r="A89" s="86" t="s">
        <v>202</v>
      </c>
      <c r="B89" s="86" t="s">
        <v>364</v>
      </c>
      <c r="C89" s="89">
        <v>0</v>
      </c>
    </row>
    <row r="90" spans="1:3" ht="25.5">
      <c r="A90" s="86" t="s">
        <v>202</v>
      </c>
      <c r="B90" s="86" t="s">
        <v>365</v>
      </c>
      <c r="C90" s="89">
        <v>0</v>
      </c>
    </row>
    <row r="91" spans="1:3" ht="14.25">
      <c r="A91" s="86" t="s">
        <v>366</v>
      </c>
      <c r="B91" s="86" t="s">
        <v>367</v>
      </c>
      <c r="C91" s="89">
        <v>0</v>
      </c>
    </row>
    <row r="92" spans="1:3" ht="14.25">
      <c r="A92" s="86" t="s">
        <v>368</v>
      </c>
      <c r="B92" s="86" t="s">
        <v>369</v>
      </c>
      <c r="C92" s="89">
        <v>0</v>
      </c>
    </row>
    <row r="93" spans="1:3" ht="14.25">
      <c r="A93" s="86" t="s">
        <v>370</v>
      </c>
      <c r="B93" s="86" t="s">
        <v>371</v>
      </c>
      <c r="C93" s="89">
        <v>0</v>
      </c>
    </row>
    <row r="94" spans="1:3" ht="14.25">
      <c r="A94" s="86" t="s">
        <v>370</v>
      </c>
      <c r="B94" s="86" t="s">
        <v>372</v>
      </c>
      <c r="C94" s="89">
        <v>0</v>
      </c>
    </row>
    <row r="95" spans="1:3" ht="14.25">
      <c r="A95" s="86" t="s">
        <v>370</v>
      </c>
      <c r="B95" s="86" t="s">
        <v>373</v>
      </c>
      <c r="C95" s="89">
        <v>0</v>
      </c>
    </row>
    <row r="96" spans="1:3" ht="14.25">
      <c r="A96" s="86" t="s">
        <v>200</v>
      </c>
      <c r="B96" s="86" t="s">
        <v>208</v>
      </c>
      <c r="C96" s="89">
        <v>1</v>
      </c>
    </row>
    <row r="97" spans="1:3" ht="14.25">
      <c r="A97" s="86" t="s">
        <v>200</v>
      </c>
      <c r="B97" s="86" t="s">
        <v>209</v>
      </c>
      <c r="C97" s="89">
        <v>1</v>
      </c>
    </row>
    <row r="98" spans="1:3" ht="14.25">
      <c r="A98" s="86" t="s">
        <v>200</v>
      </c>
      <c r="B98" s="86" t="s">
        <v>374</v>
      </c>
      <c r="C98" s="89">
        <v>1</v>
      </c>
    </row>
    <row r="99" spans="1:3" ht="14.25">
      <c r="A99" s="86" t="s">
        <v>200</v>
      </c>
      <c r="B99" s="86" t="s">
        <v>210</v>
      </c>
      <c r="C99" s="89">
        <v>1</v>
      </c>
    </row>
    <row r="100" spans="1:3" ht="14.25">
      <c r="A100" s="86" t="s">
        <v>200</v>
      </c>
      <c r="B100" s="86" t="s">
        <v>211</v>
      </c>
      <c r="C100" s="89">
        <v>1</v>
      </c>
    </row>
    <row r="101" spans="1:3" ht="14.25">
      <c r="A101" s="86" t="s">
        <v>200</v>
      </c>
      <c r="B101" s="86" t="s">
        <v>212</v>
      </c>
      <c r="C101" s="89">
        <v>1</v>
      </c>
    </row>
    <row r="102" spans="1:3" ht="14.25">
      <c r="A102" s="86" t="s">
        <v>200</v>
      </c>
      <c r="B102" s="86" t="s">
        <v>213</v>
      </c>
      <c r="C102" s="89">
        <v>1</v>
      </c>
    </row>
    <row r="103" spans="1:3" ht="14.25">
      <c r="A103" s="86" t="s">
        <v>200</v>
      </c>
      <c r="B103" s="86" t="s">
        <v>214</v>
      </c>
      <c r="C103" s="89">
        <v>1</v>
      </c>
    </row>
    <row r="104" spans="1:3" ht="14.25">
      <c r="A104" s="86" t="s">
        <v>200</v>
      </c>
      <c r="B104" s="86" t="s">
        <v>215</v>
      </c>
      <c r="C104" s="89">
        <v>1</v>
      </c>
    </row>
    <row r="105" spans="1:3" ht="14.25">
      <c r="A105" s="86" t="s">
        <v>200</v>
      </c>
      <c r="B105" s="86" t="s">
        <v>216</v>
      </c>
      <c r="C105" s="89">
        <v>1</v>
      </c>
    </row>
    <row r="106" spans="1:3" ht="14.25">
      <c r="A106" s="86" t="s">
        <v>200</v>
      </c>
      <c r="B106" s="86" t="s">
        <v>375</v>
      </c>
      <c r="C106" s="89">
        <v>0</v>
      </c>
    </row>
    <row r="107" spans="1:3" ht="14.25">
      <c r="A107" s="86" t="s">
        <v>200</v>
      </c>
      <c r="B107" s="86" t="s">
        <v>376</v>
      </c>
      <c r="C107" s="89">
        <v>1</v>
      </c>
    </row>
    <row r="108" spans="1:3" ht="14.25">
      <c r="A108" s="86" t="s">
        <v>200</v>
      </c>
      <c r="B108" s="86" t="s">
        <v>377</v>
      </c>
      <c r="C108" s="89">
        <v>1</v>
      </c>
    </row>
    <row r="109" spans="1:3" ht="14.25">
      <c r="A109" s="86" t="s">
        <v>200</v>
      </c>
      <c r="B109" s="86" t="s">
        <v>378</v>
      </c>
      <c r="C109" s="89">
        <v>0</v>
      </c>
    </row>
    <row r="110" spans="1:3" ht="25.5">
      <c r="A110" s="86" t="s">
        <v>200</v>
      </c>
      <c r="B110" s="86" t="s">
        <v>379</v>
      </c>
      <c r="C110" s="89">
        <v>0</v>
      </c>
    </row>
    <row r="111" spans="1:3" ht="14.25">
      <c r="A111" s="86" t="s">
        <v>200</v>
      </c>
      <c r="B111" s="86" t="s">
        <v>201</v>
      </c>
      <c r="C111" s="89">
        <v>1</v>
      </c>
    </row>
    <row r="112" spans="1:3" ht="14.25">
      <c r="A112" s="86" t="s">
        <v>200</v>
      </c>
      <c r="B112" s="86" t="s">
        <v>380</v>
      </c>
      <c r="C112" s="89">
        <v>1</v>
      </c>
    </row>
    <row r="113" spans="1:3" ht="14.25">
      <c r="A113" s="86" t="s">
        <v>381</v>
      </c>
      <c r="B113" s="86" t="s">
        <v>382</v>
      </c>
      <c r="C113" s="89">
        <v>0</v>
      </c>
    </row>
    <row r="114" spans="1:3" ht="14.25">
      <c r="A114" s="86" t="s">
        <v>381</v>
      </c>
      <c r="B114" s="86" t="s">
        <v>383</v>
      </c>
      <c r="C114" s="89">
        <v>0</v>
      </c>
    </row>
    <row r="115" spans="1:3" ht="14.25">
      <c r="A115" s="86" t="s">
        <v>381</v>
      </c>
      <c r="B115" s="86" t="s">
        <v>384</v>
      </c>
      <c r="C115" s="89">
        <v>0</v>
      </c>
    </row>
    <row r="116" spans="1:3" ht="14.25">
      <c r="A116" s="86" t="s">
        <v>381</v>
      </c>
      <c r="B116" s="86" t="s">
        <v>385</v>
      </c>
      <c r="C116" s="89">
        <v>0</v>
      </c>
    </row>
    <row r="117" spans="1:3" ht="14.25">
      <c r="A117" s="86" t="s">
        <v>381</v>
      </c>
      <c r="B117" s="86" t="s">
        <v>386</v>
      </c>
      <c r="C117" s="89">
        <v>0</v>
      </c>
    </row>
    <row r="118" spans="1:3" ht="14.25">
      <c r="A118" s="86" t="s">
        <v>381</v>
      </c>
      <c r="B118" s="86" t="s">
        <v>387</v>
      </c>
      <c r="C118" s="89">
        <v>0</v>
      </c>
    </row>
    <row r="119" spans="1:3" ht="14.25">
      <c r="A119" s="86" t="s">
        <v>381</v>
      </c>
      <c r="B119" s="86" t="s">
        <v>388</v>
      </c>
      <c r="C119" s="89">
        <v>0</v>
      </c>
    </row>
    <row r="120" spans="1:3" ht="14.25">
      <c r="A120" s="86" t="s">
        <v>381</v>
      </c>
      <c r="B120" s="86" t="s">
        <v>389</v>
      </c>
      <c r="C120" s="89">
        <v>0</v>
      </c>
    </row>
    <row r="121" spans="1:3" ht="14.25">
      <c r="A121" s="86" t="s">
        <v>381</v>
      </c>
      <c r="B121" s="86" t="s">
        <v>390</v>
      </c>
      <c r="C121" s="89">
        <v>0</v>
      </c>
    </row>
    <row r="122" spans="1:3" ht="14.25">
      <c r="A122" s="86" t="s">
        <v>381</v>
      </c>
      <c r="B122" s="86" t="s">
        <v>391</v>
      </c>
      <c r="C122" s="89">
        <v>0</v>
      </c>
    </row>
    <row r="123" spans="1:3" ht="25.5">
      <c r="A123" s="86" t="s">
        <v>381</v>
      </c>
      <c r="B123" s="86" t="s">
        <v>392</v>
      </c>
      <c r="C123" s="89">
        <v>0</v>
      </c>
    </row>
    <row r="124" spans="1:3" ht="14.25">
      <c r="A124" s="86" t="s">
        <v>381</v>
      </c>
      <c r="B124" s="86" t="s">
        <v>393</v>
      </c>
      <c r="C124" s="89">
        <v>0</v>
      </c>
    </row>
    <row r="125" spans="1:3" ht="14.25">
      <c r="A125" s="86" t="s">
        <v>381</v>
      </c>
      <c r="B125" s="86" t="s">
        <v>253</v>
      </c>
      <c r="C125" s="89">
        <v>0</v>
      </c>
    </row>
    <row r="126" spans="1:3" ht="14.25">
      <c r="A126" s="86" t="s">
        <v>175</v>
      </c>
      <c r="B126" s="86" t="s">
        <v>217</v>
      </c>
      <c r="C126" s="89">
        <v>1</v>
      </c>
    </row>
    <row r="127" spans="1:3" ht="14.25">
      <c r="A127" s="86" t="s">
        <v>175</v>
      </c>
      <c r="B127" s="86" t="s">
        <v>218</v>
      </c>
      <c r="C127" s="89">
        <v>1</v>
      </c>
    </row>
    <row r="128" spans="1:3" ht="14.25">
      <c r="A128" s="86" t="s">
        <v>175</v>
      </c>
      <c r="B128" s="86" t="s">
        <v>174</v>
      </c>
      <c r="C128" s="89">
        <v>1</v>
      </c>
    </row>
    <row r="129" spans="1:3" ht="14.25">
      <c r="A129" s="86" t="s">
        <v>175</v>
      </c>
      <c r="B129" s="86" t="s">
        <v>219</v>
      </c>
      <c r="C129" s="89">
        <v>1</v>
      </c>
    </row>
    <row r="130" spans="1:3" ht="14.25">
      <c r="A130" s="86" t="s">
        <v>175</v>
      </c>
      <c r="B130" s="86" t="s">
        <v>220</v>
      </c>
      <c r="C130" s="89">
        <v>1</v>
      </c>
    </row>
    <row r="131" spans="1:3" ht="14.25">
      <c r="A131" s="86" t="s">
        <v>175</v>
      </c>
      <c r="B131" s="86" t="s">
        <v>221</v>
      </c>
      <c r="C131" s="89">
        <v>1</v>
      </c>
    </row>
    <row r="132" spans="1:3" ht="14.25">
      <c r="A132" s="86" t="s">
        <v>175</v>
      </c>
      <c r="B132" s="86" t="s">
        <v>222</v>
      </c>
      <c r="C132" s="89">
        <v>1</v>
      </c>
    </row>
    <row r="133" spans="1:3" ht="14.25">
      <c r="A133" s="86" t="s">
        <v>175</v>
      </c>
      <c r="B133" s="86" t="s">
        <v>223</v>
      </c>
      <c r="C133" s="89">
        <v>1</v>
      </c>
    </row>
    <row r="134" spans="1:3" ht="14.25">
      <c r="A134" s="86" t="s">
        <v>175</v>
      </c>
      <c r="B134" s="86" t="s">
        <v>224</v>
      </c>
      <c r="C134" s="89">
        <v>1</v>
      </c>
    </row>
    <row r="135" spans="1:3" ht="14.25">
      <c r="A135" s="86" t="s">
        <v>175</v>
      </c>
      <c r="B135" s="86" t="s">
        <v>225</v>
      </c>
      <c r="C135" s="89">
        <v>1</v>
      </c>
    </row>
    <row r="136" spans="1:3" ht="14.25">
      <c r="A136" s="86" t="s">
        <v>175</v>
      </c>
      <c r="B136" s="86" t="s">
        <v>226</v>
      </c>
      <c r="C136" s="89">
        <v>1</v>
      </c>
    </row>
    <row r="137" spans="1:3" ht="14.25">
      <c r="A137" s="86" t="s">
        <v>175</v>
      </c>
      <c r="B137" s="86" t="s">
        <v>227</v>
      </c>
      <c r="C137" s="89">
        <v>1</v>
      </c>
    </row>
    <row r="138" spans="1:3" ht="14.25">
      <c r="A138" s="86" t="s">
        <v>175</v>
      </c>
      <c r="B138" s="86" t="s">
        <v>228</v>
      </c>
      <c r="C138" s="89">
        <v>1</v>
      </c>
    </row>
    <row r="139" spans="1:3" ht="14.25">
      <c r="A139" s="86" t="s">
        <v>175</v>
      </c>
      <c r="B139" s="86" t="s">
        <v>229</v>
      </c>
      <c r="C139" s="89">
        <v>1</v>
      </c>
    </row>
    <row r="140" spans="1:3" ht="14.25">
      <c r="A140" s="86" t="s">
        <v>175</v>
      </c>
      <c r="B140" s="86" t="s">
        <v>230</v>
      </c>
      <c r="C140" s="89">
        <v>1</v>
      </c>
    </row>
    <row r="141" spans="1:3" ht="14.25">
      <c r="A141" s="86" t="s">
        <v>175</v>
      </c>
      <c r="B141" s="86" t="s">
        <v>231</v>
      </c>
      <c r="C141" s="89">
        <v>1</v>
      </c>
    </row>
    <row r="142" spans="1:3" ht="14.25">
      <c r="A142" s="86" t="s">
        <v>175</v>
      </c>
      <c r="B142" s="86" t="s">
        <v>232</v>
      </c>
      <c r="C142" s="89">
        <v>1</v>
      </c>
    </row>
    <row r="143" spans="1:3" ht="14.25">
      <c r="A143" s="86" t="s">
        <v>175</v>
      </c>
      <c r="B143" s="86" t="s">
        <v>233</v>
      </c>
      <c r="C143" s="89">
        <v>1</v>
      </c>
    </row>
    <row r="144" spans="1:3" ht="14.25">
      <c r="A144" s="86" t="s">
        <v>175</v>
      </c>
      <c r="B144" s="86" t="s">
        <v>394</v>
      </c>
      <c r="C144" s="89">
        <v>0</v>
      </c>
    </row>
    <row r="145" spans="1:3" ht="14.25">
      <c r="A145" s="86" t="s">
        <v>175</v>
      </c>
      <c r="B145" s="86" t="s">
        <v>395</v>
      </c>
      <c r="C145" s="89">
        <v>0</v>
      </c>
    </row>
    <row r="146" spans="1:3" ht="14.25">
      <c r="A146" s="86" t="s">
        <v>175</v>
      </c>
      <c r="B146" s="86" t="s">
        <v>396</v>
      </c>
      <c r="C146" s="89">
        <v>0</v>
      </c>
    </row>
    <row r="147" spans="1:3" ht="14.25">
      <c r="A147" s="86" t="s">
        <v>175</v>
      </c>
      <c r="B147" s="86" t="s">
        <v>397</v>
      </c>
      <c r="C147" s="89">
        <v>0</v>
      </c>
    </row>
    <row r="148" spans="1:3" ht="14.25">
      <c r="A148" s="86" t="s">
        <v>175</v>
      </c>
      <c r="B148" s="86" t="s">
        <v>398</v>
      </c>
      <c r="C148" s="89">
        <v>0</v>
      </c>
    </row>
    <row r="149" spans="1:3" ht="25.5">
      <c r="A149" s="86" t="s">
        <v>175</v>
      </c>
      <c r="B149" s="86" t="s">
        <v>399</v>
      </c>
      <c r="C149" s="89">
        <v>0</v>
      </c>
    </row>
    <row r="150" spans="1:3" ht="25.5">
      <c r="A150" s="86" t="s">
        <v>175</v>
      </c>
      <c r="B150" s="86" t="s">
        <v>400</v>
      </c>
      <c r="C150" s="89">
        <v>0</v>
      </c>
    </row>
    <row r="151" spans="1:3" ht="14.25">
      <c r="A151" s="86" t="s">
        <v>175</v>
      </c>
      <c r="B151" s="86" t="s">
        <v>401</v>
      </c>
      <c r="C151" s="89">
        <v>0</v>
      </c>
    </row>
    <row r="152" spans="1:3" ht="25.5">
      <c r="A152" s="86" t="s">
        <v>175</v>
      </c>
      <c r="B152" s="86" t="s">
        <v>402</v>
      </c>
      <c r="C152" s="89">
        <v>0</v>
      </c>
    </row>
    <row r="153" spans="1:3" ht="14.25">
      <c r="A153" s="86" t="s">
        <v>175</v>
      </c>
      <c r="B153" s="86" t="s">
        <v>403</v>
      </c>
      <c r="C153" s="89">
        <v>0</v>
      </c>
    </row>
    <row r="154" spans="1:3" ht="14.25">
      <c r="A154" s="86" t="s">
        <v>175</v>
      </c>
      <c r="B154" s="86" t="s">
        <v>404</v>
      </c>
      <c r="C154" s="89">
        <v>0</v>
      </c>
    </row>
    <row r="155" spans="1:3" ht="14.25">
      <c r="A155" s="86" t="s">
        <v>175</v>
      </c>
      <c r="B155" s="86" t="s">
        <v>234</v>
      </c>
      <c r="C155" s="89">
        <v>0</v>
      </c>
    </row>
    <row r="156" spans="1:3" ht="14.25">
      <c r="A156" s="86" t="s">
        <v>175</v>
      </c>
      <c r="B156" s="86" t="s">
        <v>405</v>
      </c>
      <c r="C156" s="89">
        <v>0</v>
      </c>
    </row>
    <row r="157" spans="1:3" ht="14.25">
      <c r="A157" s="86" t="s">
        <v>175</v>
      </c>
      <c r="B157" s="86" t="s">
        <v>406</v>
      </c>
      <c r="C157" s="89">
        <v>0</v>
      </c>
    </row>
    <row r="158" spans="1:3" ht="14.25">
      <c r="A158" s="86" t="s">
        <v>175</v>
      </c>
      <c r="B158" s="86" t="s">
        <v>407</v>
      </c>
      <c r="C158" s="89">
        <v>0</v>
      </c>
    </row>
    <row r="159" spans="1:3" ht="14.25">
      <c r="A159" s="86" t="s">
        <v>175</v>
      </c>
      <c r="B159" s="86" t="s">
        <v>408</v>
      </c>
      <c r="C159" s="89">
        <v>0</v>
      </c>
    </row>
    <row r="160" spans="1:3" ht="14.25">
      <c r="A160" s="86" t="s">
        <v>175</v>
      </c>
      <c r="B160" s="86" t="s">
        <v>409</v>
      </c>
      <c r="C160" s="89">
        <v>0</v>
      </c>
    </row>
    <row r="161" spans="1:3" ht="14.25">
      <c r="A161" s="86" t="s">
        <v>175</v>
      </c>
      <c r="B161" s="86" t="s">
        <v>410</v>
      </c>
      <c r="C161" s="89">
        <v>0</v>
      </c>
    </row>
    <row r="162" spans="1:3" ht="14.25">
      <c r="A162" s="86" t="s">
        <v>175</v>
      </c>
      <c r="B162" s="86" t="s">
        <v>411</v>
      </c>
      <c r="C162" s="89">
        <v>0</v>
      </c>
    </row>
    <row r="163" spans="1:3" ht="14.25">
      <c r="A163" s="86" t="s">
        <v>175</v>
      </c>
      <c r="B163" s="86" t="s">
        <v>256</v>
      </c>
      <c r="C163" s="89">
        <v>0</v>
      </c>
    </row>
    <row r="164" spans="1:3" ht="14.25">
      <c r="A164" s="86" t="s">
        <v>175</v>
      </c>
      <c r="B164" s="86" t="s">
        <v>412</v>
      </c>
      <c r="C164" s="89">
        <v>0</v>
      </c>
    </row>
    <row r="165" spans="1:3" ht="14.25">
      <c r="A165" s="86" t="s">
        <v>175</v>
      </c>
      <c r="B165" s="86" t="s">
        <v>413</v>
      </c>
      <c r="C165" s="89">
        <v>0</v>
      </c>
    </row>
    <row r="166" spans="1:3" ht="14.25">
      <c r="A166" s="86" t="s">
        <v>175</v>
      </c>
      <c r="B166" s="86" t="s">
        <v>414</v>
      </c>
      <c r="C166" s="89">
        <v>0</v>
      </c>
    </row>
    <row r="167" spans="1:3" ht="14.25">
      <c r="A167" s="86" t="s">
        <v>175</v>
      </c>
      <c r="B167" s="86" t="s">
        <v>415</v>
      </c>
      <c r="C167" s="89">
        <v>0</v>
      </c>
    </row>
    <row r="168" spans="1:3" ht="14.25">
      <c r="A168" s="86" t="s">
        <v>175</v>
      </c>
      <c r="B168" s="86" t="s">
        <v>416</v>
      </c>
      <c r="C168" s="89">
        <v>0</v>
      </c>
    </row>
    <row r="169" spans="1:3" ht="14.25">
      <c r="A169" s="86" t="s">
        <v>175</v>
      </c>
      <c r="B169" s="86" t="s">
        <v>417</v>
      </c>
      <c r="C169" s="89">
        <v>0</v>
      </c>
    </row>
    <row r="170" spans="1:3" ht="25.5">
      <c r="A170" s="86" t="s">
        <v>175</v>
      </c>
      <c r="B170" s="86" t="s">
        <v>418</v>
      </c>
      <c r="C170" s="89">
        <v>0</v>
      </c>
    </row>
    <row r="171" spans="1:3" ht="14.25">
      <c r="A171" s="86" t="s">
        <v>175</v>
      </c>
      <c r="B171" s="86" t="s">
        <v>419</v>
      </c>
      <c r="C171" s="89">
        <v>0</v>
      </c>
    </row>
    <row r="172" spans="1:3" ht="14.25">
      <c r="A172" s="86" t="s">
        <v>175</v>
      </c>
      <c r="B172" s="86" t="s">
        <v>420</v>
      </c>
      <c r="C172" s="89">
        <v>0</v>
      </c>
    </row>
    <row r="173" spans="1:3" ht="14.25">
      <c r="A173" s="86" t="s">
        <v>175</v>
      </c>
      <c r="B173" s="86" t="s">
        <v>421</v>
      </c>
      <c r="C173" s="89">
        <v>0</v>
      </c>
    </row>
    <row r="174" spans="1:3" ht="14.25">
      <c r="A174" s="86" t="s">
        <v>175</v>
      </c>
      <c r="B174" s="86" t="s">
        <v>422</v>
      </c>
      <c r="C174" s="89">
        <v>0</v>
      </c>
    </row>
    <row r="175" spans="1:3" ht="25.5">
      <c r="A175" s="86" t="s">
        <v>175</v>
      </c>
      <c r="B175" s="86" t="s">
        <v>423</v>
      </c>
      <c r="C175" s="89">
        <v>0</v>
      </c>
    </row>
    <row r="176" spans="1:3" ht="25.5">
      <c r="A176" s="86" t="s">
        <v>175</v>
      </c>
      <c r="B176" s="86" t="s">
        <v>424</v>
      </c>
      <c r="C176" s="89">
        <v>0</v>
      </c>
    </row>
    <row r="177" spans="1:3" ht="14.25">
      <c r="A177" s="86" t="s">
        <v>175</v>
      </c>
      <c r="B177" s="86" t="s">
        <v>425</v>
      </c>
      <c r="C177" s="89">
        <v>0</v>
      </c>
    </row>
    <row r="178" spans="1:3" ht="25.5">
      <c r="A178" s="86" t="s">
        <v>175</v>
      </c>
      <c r="B178" s="86" t="s">
        <v>426</v>
      </c>
      <c r="C178" s="89">
        <v>0</v>
      </c>
    </row>
    <row r="179" spans="1:3" ht="25.5">
      <c r="A179" s="86" t="s">
        <v>175</v>
      </c>
      <c r="B179" s="86" t="s">
        <v>427</v>
      </c>
      <c r="C179" s="89">
        <v>0</v>
      </c>
    </row>
    <row r="180" spans="1:3" ht="14.25">
      <c r="A180" s="86" t="s">
        <v>175</v>
      </c>
      <c r="B180" s="86" t="s">
        <v>398</v>
      </c>
      <c r="C180" s="89">
        <v>0</v>
      </c>
    </row>
    <row r="181" spans="1:3" ht="14.25">
      <c r="A181" s="86" t="s">
        <v>175</v>
      </c>
      <c r="B181" s="86" t="s">
        <v>428</v>
      </c>
      <c r="C181" s="89">
        <v>0</v>
      </c>
    </row>
    <row r="182" spans="1:3" ht="14.25">
      <c r="A182" s="86" t="s">
        <v>175</v>
      </c>
      <c r="B182" s="86" t="s">
        <v>381</v>
      </c>
      <c r="C182" s="89">
        <v>0</v>
      </c>
    </row>
    <row r="183" spans="1:3" ht="14.25">
      <c r="A183" s="86" t="s">
        <v>175</v>
      </c>
      <c r="B183" s="86" t="s">
        <v>429</v>
      </c>
      <c r="C183" s="89">
        <v>0</v>
      </c>
    </row>
    <row r="184" spans="1:3" ht="14.25">
      <c r="A184" s="86" t="s">
        <v>175</v>
      </c>
      <c r="B184" s="86" t="s">
        <v>430</v>
      </c>
      <c r="C184" s="89">
        <v>0</v>
      </c>
    </row>
    <row r="185" spans="1:3" ht="14.25">
      <c r="A185" s="86" t="s">
        <v>175</v>
      </c>
      <c r="B185" s="86" t="s">
        <v>431</v>
      </c>
      <c r="C185" s="89">
        <v>0</v>
      </c>
    </row>
    <row r="186" spans="1:3" ht="14.25">
      <c r="A186" s="86" t="s">
        <v>175</v>
      </c>
      <c r="B186" s="86" t="s">
        <v>432</v>
      </c>
      <c r="C186" s="89">
        <v>0</v>
      </c>
    </row>
    <row r="187" spans="1:3" ht="14.25">
      <c r="A187" s="86" t="s">
        <v>175</v>
      </c>
      <c r="B187" s="86" t="s">
        <v>288</v>
      </c>
      <c r="C187" s="89">
        <v>0</v>
      </c>
    </row>
    <row r="188" spans="1:3" ht="14.25">
      <c r="A188" s="86" t="s">
        <v>175</v>
      </c>
      <c r="B188" s="86" t="s">
        <v>433</v>
      </c>
      <c r="C188" s="89">
        <v>0</v>
      </c>
    </row>
    <row r="189" spans="1:3" ht="14.25">
      <c r="A189" s="86" t="s">
        <v>205</v>
      </c>
      <c r="B189" s="86" t="s">
        <v>235</v>
      </c>
      <c r="C189" s="89">
        <v>1</v>
      </c>
    </row>
    <row r="190" spans="1:3" ht="14.25">
      <c r="A190" s="86" t="s">
        <v>205</v>
      </c>
      <c r="B190" s="86" t="s">
        <v>236</v>
      </c>
      <c r="C190" s="89">
        <v>1</v>
      </c>
    </row>
    <row r="191" spans="1:3" ht="25.5">
      <c r="A191" s="86" t="s">
        <v>205</v>
      </c>
      <c r="B191" s="86" t="s">
        <v>237</v>
      </c>
      <c r="C191" s="89">
        <v>1</v>
      </c>
    </row>
    <row r="192" spans="1:3" ht="14.25">
      <c r="A192" s="86" t="s">
        <v>205</v>
      </c>
      <c r="B192" s="86" t="s">
        <v>238</v>
      </c>
      <c r="C192" s="89">
        <v>1</v>
      </c>
    </row>
    <row r="193" spans="1:3" ht="14.25">
      <c r="A193" s="86" t="s">
        <v>205</v>
      </c>
      <c r="B193" s="86" t="s">
        <v>239</v>
      </c>
      <c r="C193" s="89">
        <v>1</v>
      </c>
    </row>
    <row r="194" spans="1:3" ht="25.5">
      <c r="A194" s="86" t="s">
        <v>205</v>
      </c>
      <c r="B194" s="86" t="s">
        <v>434</v>
      </c>
      <c r="C194" s="89">
        <v>0</v>
      </c>
    </row>
    <row r="195" spans="1:3" ht="14.25">
      <c r="A195" s="86" t="s">
        <v>205</v>
      </c>
      <c r="B195" s="86" t="s">
        <v>435</v>
      </c>
      <c r="C195" s="89">
        <v>0</v>
      </c>
    </row>
    <row r="196" spans="1:3">
      <c r="A196" s="91"/>
      <c r="B196" s="91"/>
      <c r="C196" s="9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LIST</vt:lpstr>
      <vt:lpstr>01-Bilant </vt:lpstr>
      <vt:lpstr>02-CPP</vt:lpstr>
      <vt:lpstr>03-Intreprindere in dificultate</vt:lpstr>
      <vt:lpstr>04- Buget proiect</vt:lpstr>
      <vt:lpstr>05- Proiectii fin intreprindere</vt:lpstr>
      <vt:lpstr>06-Indicatori </vt:lpstr>
      <vt:lpstr>Foaie3</vt:lpstr>
      <vt:lpstr>'01-Bilant '!Print_Area</vt:lpstr>
      <vt:lpstr>'03-Intreprindere in dificultate'!Print_Area</vt:lpstr>
      <vt:lpstr>'06-Indicatori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Popescu</cp:lastModifiedBy>
  <cp:lastPrinted>2023-10-31T10:46:56Z</cp:lastPrinted>
  <dcterms:created xsi:type="dcterms:W3CDTF">2015-08-05T10:46:20Z</dcterms:created>
  <dcterms:modified xsi:type="dcterms:W3CDTF">2023-10-31T10:47:05Z</dcterms:modified>
</cp:coreProperties>
</file>