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connections.xml" ContentType="application/vnd.openxmlformats-officedocument.spreadsheetml.connections+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codeName="AcestRegistruDeLucru" defaultThemeVersion="124226"/>
  <mc:AlternateContent xmlns:mc="http://schemas.openxmlformats.org/markup-compatibility/2006">
    <mc:Choice Requires="x15">
      <x15ac:absPath xmlns:x15ac="http://schemas.microsoft.com/office/spreadsheetml/2010/11/ac" url="V:\P 3.2 infrastructura verde\DOSAR ADMINISTRATIV\4. VARIANTA FINALA GHID\Orase\"/>
    </mc:Choice>
  </mc:AlternateContent>
  <xr:revisionPtr revIDLastSave="0" documentId="13_ncr:1_{288245C9-65AB-47A7-94E4-02BC89CF71D6}" xr6:coauthVersionLast="47" xr6:coauthVersionMax="47" xr10:uidLastSave="{00000000-0000-0000-0000-000000000000}"/>
  <bookViews>
    <workbookView xWindow="-118" yWindow="-118" windowWidth="25370" windowHeight="13759" tabRatio="753" xr2:uid="{00000000-000D-0000-FFFF-FFFF00000000}"/>
  </bookViews>
  <sheets>
    <sheet name="1-Date proiect" sheetId="31" r:id="rId1"/>
    <sheet name="3-Intreprinderi in dificultate" sheetId="38" state="hidden" r:id="rId2"/>
    <sheet name="2- Cheltuieli eligibile" sheetId="35" r:id="rId3"/>
    <sheet name="3- Calcule buget" sheetId="28" r:id="rId4"/>
    <sheet name="4-Buget_cerere" sheetId="15" r:id="rId5"/>
    <sheet name="5-Plan investitional" sheetId="10" r:id="rId6"/>
    <sheet name="6- Lista de echipamante" sheetId="36" r:id="rId7"/>
    <sheet name="7- Matricea de corelare BP-DGI" sheetId="40" r:id="rId8"/>
  </sheets>
  <externalReferences>
    <externalReference r:id="rId9"/>
  </externalReferences>
  <definedNames>
    <definedName name="FDR">'[1]1-Inputuri'!$E$26</definedName>
    <definedName name="_xlnm.Print_Area" localSheetId="0">'1-Date proiect'!$A$1:$I$18</definedName>
    <definedName name="_xlnm.Print_Area" localSheetId="2">'2- Cheltuieli eligibile'!$A$1:$D$27</definedName>
    <definedName name="_xlnm.Print_Area" localSheetId="1">'3-Intreprinderi in dificultate'!$A$1:$F$28</definedName>
    <definedName name="_xlnm.Print_Area" localSheetId="4">'4-Buget_cerere'!$A$1:$K$56</definedName>
    <definedName name="TVA">#REF!</definedName>
  </definedNames>
  <calcPr calcId="191029"/>
</workbook>
</file>

<file path=xl/calcChain.xml><?xml version="1.0" encoding="utf-8"?>
<calcChain xmlns="http://schemas.openxmlformats.org/spreadsheetml/2006/main">
  <c r="F17" i="15" l="1"/>
  <c r="C17" i="15"/>
  <c r="G9" i="15"/>
  <c r="F9" i="15"/>
  <c r="D9" i="15"/>
  <c r="C9" i="15"/>
  <c r="B8" i="15"/>
  <c r="B9" i="10" s="1"/>
  <c r="C10" i="28"/>
  <c r="E10" i="28" s="1"/>
  <c r="D10" i="28"/>
  <c r="I10" i="28"/>
  <c r="L10" i="28"/>
  <c r="C8" i="15"/>
  <c r="D8" i="15"/>
  <c r="E8" i="15"/>
  <c r="I8" i="15" s="1"/>
  <c r="C9" i="10" s="1"/>
  <c r="D9" i="10" s="1"/>
  <c r="F8" i="15"/>
  <c r="G8" i="15"/>
  <c r="H8" i="15"/>
  <c r="A9" i="10"/>
  <c r="A4" i="40"/>
  <c r="A5" i="40" s="1"/>
  <c r="A6" i="40" s="1"/>
  <c r="A7" i="40" s="1"/>
  <c r="A8" i="40" s="1"/>
  <c r="A9" i="40" s="1"/>
  <c r="A10" i="40" s="1"/>
  <c r="A11" i="40" s="1"/>
  <c r="A12" i="40" s="1"/>
  <c r="A13" i="40" s="1"/>
  <c r="A14" i="40" s="1"/>
  <c r="A15" i="40" s="1"/>
  <c r="A16" i="40" s="1"/>
  <c r="A17" i="40" s="1"/>
  <c r="A18" i="40" s="1"/>
  <c r="A19" i="40" s="1"/>
  <c r="A20" i="40" s="1"/>
  <c r="A21" i="40" s="1"/>
  <c r="A22" i="40" s="1"/>
  <c r="A23" i="40" s="1"/>
  <c r="A24" i="40" s="1"/>
  <c r="A25" i="40" s="1"/>
  <c r="A26" i="40" s="1"/>
  <c r="A27" i="40" s="1"/>
  <c r="A28" i="40" s="1"/>
  <c r="A29" i="40" s="1"/>
  <c r="A30" i="40" s="1"/>
  <c r="A31" i="40" s="1"/>
  <c r="A32" i="40" s="1"/>
  <c r="A33" i="40" s="1"/>
  <c r="A34" i="40" s="1"/>
  <c r="A35" i="40" s="1"/>
  <c r="A36" i="40" s="1"/>
  <c r="A37" i="40" s="1"/>
  <c r="A38" i="40" s="1"/>
  <c r="A39" i="40" s="1"/>
  <c r="A40" i="40" s="1"/>
  <c r="A41" i="40" s="1"/>
  <c r="A42" i="40" s="1"/>
  <c r="A43" i="40" s="1"/>
  <c r="A44" i="40" s="1"/>
  <c r="L33" i="15"/>
  <c r="H65" i="28"/>
  <c r="I65" i="28" s="1"/>
  <c r="E31" i="15" s="1"/>
  <c r="C26" i="15"/>
  <c r="H43" i="28"/>
  <c r="D26" i="15" s="1"/>
  <c r="H45" i="28"/>
  <c r="H47" i="28"/>
  <c r="H49" i="28"/>
  <c r="H51" i="28"/>
  <c r="H53" i="28"/>
  <c r="C25" i="15"/>
  <c r="H52" i="28"/>
  <c r="D25" i="15" s="1"/>
  <c r="E25" i="15" s="1"/>
  <c r="I25" i="15" s="1"/>
  <c r="C25" i="10" s="1"/>
  <c r="D25" i="10" s="1"/>
  <c r="C24" i="15"/>
  <c r="H46" i="28"/>
  <c r="H48" i="28"/>
  <c r="H50" i="28"/>
  <c r="C23" i="15"/>
  <c r="H42" i="28"/>
  <c r="H44" i="28"/>
  <c r="I8" i="28"/>
  <c r="E6" i="15"/>
  <c r="I9" i="28"/>
  <c r="I11" i="28"/>
  <c r="H18" i="28"/>
  <c r="H19" i="28"/>
  <c r="I19" i="28" s="1"/>
  <c r="H20" i="28"/>
  <c r="H21" i="28"/>
  <c r="D16" i="15" s="1"/>
  <c r="H22" i="28"/>
  <c r="D17" i="15" s="1"/>
  <c r="I22" i="28"/>
  <c r="H24" i="28"/>
  <c r="I24" i="28" s="1"/>
  <c r="H25" i="28"/>
  <c r="I25" i="28"/>
  <c r="H26" i="28"/>
  <c r="I26" i="28"/>
  <c r="H27" i="28"/>
  <c r="I27" i="28"/>
  <c r="H28" i="28"/>
  <c r="I28" i="28" s="1"/>
  <c r="H29" i="28"/>
  <c r="I29" i="28"/>
  <c r="H30" i="28"/>
  <c r="I30" i="28"/>
  <c r="H32" i="28"/>
  <c r="I32" i="28" s="1"/>
  <c r="I31" i="28" s="1"/>
  <c r="E19" i="15" s="1"/>
  <c r="H33" i="28"/>
  <c r="I33" i="28"/>
  <c r="H34" i="28"/>
  <c r="I34" i="28"/>
  <c r="H37" i="28"/>
  <c r="I37" i="28" s="1"/>
  <c r="I36" i="28" s="1"/>
  <c r="H38" i="28"/>
  <c r="I38" i="28"/>
  <c r="H39" i="28"/>
  <c r="I39" i="28" s="1"/>
  <c r="I35" i="28" s="1"/>
  <c r="E20" i="15" s="1"/>
  <c r="F11" i="10"/>
  <c r="F44" i="10" s="1"/>
  <c r="F14" i="10"/>
  <c r="F21" i="10"/>
  <c r="F27" i="10"/>
  <c r="F32" i="10"/>
  <c r="F37" i="10"/>
  <c r="F40" i="10"/>
  <c r="G11" i="10"/>
  <c r="G44" i="10" s="1"/>
  <c r="G14" i="10"/>
  <c r="G21" i="10"/>
  <c r="G27" i="10"/>
  <c r="G32" i="10"/>
  <c r="G37" i="10"/>
  <c r="G40" i="10"/>
  <c r="H11" i="10"/>
  <c r="H44" i="10" s="1"/>
  <c r="H45" i="10" s="1"/>
  <c r="H14" i="10"/>
  <c r="H21" i="10"/>
  <c r="H27" i="10"/>
  <c r="H32" i="10"/>
  <c r="H37" i="10"/>
  <c r="H40" i="10"/>
  <c r="I11" i="10"/>
  <c r="I44" i="10" s="1"/>
  <c r="I14" i="10"/>
  <c r="I21" i="10"/>
  <c r="I27" i="10"/>
  <c r="I32" i="10"/>
  <c r="I37" i="10"/>
  <c r="I40" i="10"/>
  <c r="E11" i="10"/>
  <c r="E14" i="10"/>
  <c r="E21" i="10"/>
  <c r="E27" i="10"/>
  <c r="E32" i="10"/>
  <c r="E37" i="10"/>
  <c r="E40" i="10"/>
  <c r="H77" i="28"/>
  <c r="I77" i="28" s="1"/>
  <c r="E39" i="15" s="1"/>
  <c r="K77" i="28"/>
  <c r="L77" i="28"/>
  <c r="B40" i="10"/>
  <c r="B39" i="15"/>
  <c r="B39" i="10"/>
  <c r="A39" i="10"/>
  <c r="A38" i="10"/>
  <c r="B38" i="10"/>
  <c r="H67" i="28"/>
  <c r="D34" i="15"/>
  <c r="D37" i="15" s="1"/>
  <c r="H68" i="28"/>
  <c r="D35" i="15"/>
  <c r="H57" i="28"/>
  <c r="H58" i="28"/>
  <c r="H60" i="28"/>
  <c r="H61" i="28"/>
  <c r="H62" i="28"/>
  <c r="H63" i="28"/>
  <c r="H64" i="28"/>
  <c r="H59" i="28"/>
  <c r="D30" i="15" s="1"/>
  <c r="D31" i="15"/>
  <c r="H23" i="28"/>
  <c r="D18" i="15"/>
  <c r="H31" i="28"/>
  <c r="D19" i="15" s="1"/>
  <c r="H36" i="28"/>
  <c r="H35" i="28" s="1"/>
  <c r="D20" i="15"/>
  <c r="D6" i="15"/>
  <c r="D7" i="15"/>
  <c r="D10" i="15" s="1"/>
  <c r="H14" i="28"/>
  <c r="D12" i="15"/>
  <c r="D13" i="15" s="1"/>
  <c r="D39" i="15"/>
  <c r="D41" i="15" s="1"/>
  <c r="I67" i="28"/>
  <c r="I68" i="28"/>
  <c r="E35" i="15"/>
  <c r="G56" i="28"/>
  <c r="C29" i="15" s="1"/>
  <c r="C32" i="15" s="1"/>
  <c r="G59" i="28"/>
  <c r="C30" i="15"/>
  <c r="C31" i="15"/>
  <c r="C12" i="15"/>
  <c r="C13" i="15"/>
  <c r="E13" i="15" s="1"/>
  <c r="F26" i="15"/>
  <c r="F25" i="15"/>
  <c r="F24" i="15"/>
  <c r="F23" i="15"/>
  <c r="F27" i="15"/>
  <c r="F34" i="15"/>
  <c r="F35" i="15"/>
  <c r="F37" i="15"/>
  <c r="J56" i="28"/>
  <c r="F29" i="15" s="1"/>
  <c r="F32" i="15" s="1"/>
  <c r="J59" i="28"/>
  <c r="F30" i="15" s="1"/>
  <c r="F31" i="15"/>
  <c r="J17" i="28"/>
  <c r="F15" i="15"/>
  <c r="F16" i="15"/>
  <c r="J23" i="28"/>
  <c r="F18" i="15"/>
  <c r="J31" i="28"/>
  <c r="F19" i="15"/>
  <c r="J36" i="28"/>
  <c r="J35" i="28"/>
  <c r="F20" i="15"/>
  <c r="F6" i="15"/>
  <c r="F7" i="15"/>
  <c r="F10" i="15" s="1"/>
  <c r="F12" i="15"/>
  <c r="F13" i="15" s="1"/>
  <c r="H13" i="15" s="1"/>
  <c r="F39" i="15"/>
  <c r="F41" i="15"/>
  <c r="K43" i="28"/>
  <c r="K45" i="28"/>
  <c r="K47" i="28"/>
  <c r="K49" i="28"/>
  <c r="L49" i="28" s="1"/>
  <c r="K51" i="28"/>
  <c r="K53" i="28"/>
  <c r="G26" i="15"/>
  <c r="K52" i="28"/>
  <c r="G25" i="15" s="1"/>
  <c r="K46" i="28"/>
  <c r="G24" i="15" s="1"/>
  <c r="K48" i="28"/>
  <c r="K50" i="28"/>
  <c r="K42" i="28"/>
  <c r="K44" i="28"/>
  <c r="K67" i="28"/>
  <c r="G34" i="15" s="1"/>
  <c r="K68" i="28"/>
  <c r="K57" i="28"/>
  <c r="K58" i="28"/>
  <c r="K60" i="28"/>
  <c r="K61" i="28"/>
  <c r="K62" i="28"/>
  <c r="K63" i="28"/>
  <c r="K64" i="28"/>
  <c r="L64" i="28" s="1"/>
  <c r="K65" i="28"/>
  <c r="G31" i="15" s="1"/>
  <c r="K18" i="28"/>
  <c r="K19" i="28"/>
  <c r="K20" i="28"/>
  <c r="K17" i="28" s="1"/>
  <c r="K21" i="28"/>
  <c r="G16" i="15" s="1"/>
  <c r="K22" i="28"/>
  <c r="K24" i="28"/>
  <c r="K25" i="28"/>
  <c r="K23" i="28" s="1"/>
  <c r="K26" i="28"/>
  <c r="K27" i="28"/>
  <c r="L27" i="28" s="1"/>
  <c r="K28" i="28"/>
  <c r="K29" i="28"/>
  <c r="K30" i="28"/>
  <c r="K32" i="28"/>
  <c r="K33" i="28"/>
  <c r="D33" i="28" s="1"/>
  <c r="D31" i="28" s="1"/>
  <c r="K34" i="28"/>
  <c r="L34" i="28" s="1"/>
  <c r="K37" i="28"/>
  <c r="K36" i="28" s="1"/>
  <c r="K35" i="28" s="1"/>
  <c r="G20" i="15" s="1"/>
  <c r="K38" i="28"/>
  <c r="K39" i="28"/>
  <c r="G6" i="15"/>
  <c r="G7" i="15"/>
  <c r="G10" i="15"/>
  <c r="K14" i="28"/>
  <c r="G12" i="15"/>
  <c r="G13" i="15"/>
  <c r="G39" i="15"/>
  <c r="G41" i="15" s="1"/>
  <c r="L43" i="28"/>
  <c r="L45" i="28"/>
  <c r="L47" i="28"/>
  <c r="L51" i="28"/>
  <c r="L53" i="28"/>
  <c r="L52" i="28"/>
  <c r="H25" i="15" s="1"/>
  <c r="L46" i="28"/>
  <c r="L48" i="28"/>
  <c r="L42" i="28"/>
  <c r="L67" i="28"/>
  <c r="H34" i="15" s="1"/>
  <c r="L18" i="28"/>
  <c r="L19" i="28"/>
  <c r="L21" i="28"/>
  <c r="H16" i="15" s="1"/>
  <c r="L24" i="28"/>
  <c r="L25" i="28"/>
  <c r="L26" i="28"/>
  <c r="L28" i="28"/>
  <c r="L29" i="28"/>
  <c r="L30" i="28"/>
  <c r="L32" i="28"/>
  <c r="L37" i="28"/>
  <c r="L39" i="28"/>
  <c r="L8" i="28"/>
  <c r="L9" i="28"/>
  <c r="L11" i="28"/>
  <c r="H9" i="15" s="1"/>
  <c r="C27" i="15"/>
  <c r="C34" i="15"/>
  <c r="C35" i="15"/>
  <c r="G17" i="28"/>
  <c r="C15" i="15"/>
  <c r="C16" i="15"/>
  <c r="G23" i="28"/>
  <c r="C18" i="15"/>
  <c r="G31" i="28"/>
  <c r="C19" i="15"/>
  <c r="G36" i="28"/>
  <c r="G35" i="28"/>
  <c r="C20" i="15"/>
  <c r="C6" i="15"/>
  <c r="C7" i="15"/>
  <c r="C10" i="15" s="1"/>
  <c r="C39" i="15"/>
  <c r="C41" i="15" s="1"/>
  <c r="D18" i="28"/>
  <c r="D19" i="28"/>
  <c r="D22" i="28"/>
  <c r="D24" i="28"/>
  <c r="D25" i="28"/>
  <c r="D26" i="28"/>
  <c r="E26" i="28" s="1"/>
  <c r="D27" i="28"/>
  <c r="D28" i="28"/>
  <c r="D29" i="28"/>
  <c r="D30" i="28"/>
  <c r="D32" i="28"/>
  <c r="D34" i="28"/>
  <c r="E34" i="28" s="1"/>
  <c r="D37" i="28"/>
  <c r="D39" i="28"/>
  <c r="E39" i="28" s="1"/>
  <c r="C18" i="28"/>
  <c r="C19" i="28"/>
  <c r="E19" i="28"/>
  <c r="C20" i="28"/>
  <c r="C21" i="28"/>
  <c r="C22" i="28"/>
  <c r="E22" i="28" s="1"/>
  <c r="C24" i="28"/>
  <c r="E24" i="28" s="1"/>
  <c r="C25" i="28"/>
  <c r="E25" i="28" s="1"/>
  <c r="C26" i="28"/>
  <c r="C27" i="28"/>
  <c r="E27" i="28" s="1"/>
  <c r="C28" i="28"/>
  <c r="E28" i="28" s="1"/>
  <c r="C29" i="28"/>
  <c r="E29" i="28" s="1"/>
  <c r="C30" i="28"/>
  <c r="E30" i="28" s="1"/>
  <c r="C32" i="28"/>
  <c r="E32" i="28"/>
  <c r="C33" i="28"/>
  <c r="C34" i="28"/>
  <c r="C37" i="28"/>
  <c r="C36" i="28" s="1"/>
  <c r="C38" i="28"/>
  <c r="C39" i="28"/>
  <c r="F40" i="28"/>
  <c r="G40" i="28"/>
  <c r="J40" i="28"/>
  <c r="C31" i="28"/>
  <c r="C35" i="28"/>
  <c r="F159" i="36"/>
  <c r="F158" i="36"/>
  <c r="F157" i="36"/>
  <c r="F156" i="36"/>
  <c r="F155" i="36"/>
  <c r="F154" i="36"/>
  <c r="F153" i="36"/>
  <c r="F152" i="36"/>
  <c r="F151" i="36"/>
  <c r="F150" i="36"/>
  <c r="F149" i="36"/>
  <c r="F148" i="36"/>
  <c r="F147" i="36"/>
  <c r="F146" i="36"/>
  <c r="F145" i="36"/>
  <c r="F144" i="36"/>
  <c r="F143" i="36"/>
  <c r="F142" i="36"/>
  <c r="F141" i="36"/>
  <c r="F140" i="36"/>
  <c r="F139" i="36"/>
  <c r="F138" i="36"/>
  <c r="F137" i="36"/>
  <c r="F136" i="36"/>
  <c r="F135" i="36"/>
  <c r="F134" i="36"/>
  <c r="F133" i="36"/>
  <c r="F132" i="36"/>
  <c r="F131" i="36"/>
  <c r="F130" i="36"/>
  <c r="F129" i="36"/>
  <c r="F128" i="36"/>
  <c r="F127" i="36"/>
  <c r="I87" i="36"/>
  <c r="H87" i="36"/>
  <c r="I126" i="36"/>
  <c r="H126" i="36"/>
  <c r="H125" i="36" s="1"/>
  <c r="F87" i="36"/>
  <c r="I7" i="36"/>
  <c r="I6" i="36" s="1"/>
  <c r="I8" i="36"/>
  <c r="I9" i="36"/>
  <c r="I15" i="36"/>
  <c r="I21" i="36"/>
  <c r="I42" i="36"/>
  <c r="I43" i="36"/>
  <c r="I44" i="36"/>
  <c r="I45" i="36"/>
  <c r="I41" i="36"/>
  <c r="I48" i="36"/>
  <c r="I49" i="36"/>
  <c r="I50" i="36"/>
  <c r="I47" i="36" s="1"/>
  <c r="I53" i="36"/>
  <c r="I54" i="36"/>
  <c r="I52" i="36" s="1"/>
  <c r="I55" i="36"/>
  <c r="I56" i="36"/>
  <c r="G56" i="36" s="1"/>
  <c r="I57" i="36"/>
  <c r="I64" i="36"/>
  <c r="I77" i="36"/>
  <c r="I94" i="36"/>
  <c r="I111" i="36"/>
  <c r="I93" i="36"/>
  <c r="I80" i="36"/>
  <c r="I81" i="36"/>
  <c r="I82" i="36"/>
  <c r="I83" i="36"/>
  <c r="I84" i="36"/>
  <c r="I85" i="36"/>
  <c r="I86" i="36"/>
  <c r="I88" i="36"/>
  <c r="G88" i="36" s="1"/>
  <c r="I89" i="36"/>
  <c r="I90" i="36"/>
  <c r="I91" i="36"/>
  <c r="I92" i="36"/>
  <c r="H7" i="36"/>
  <c r="H8" i="36"/>
  <c r="H9" i="36"/>
  <c r="H6" i="36"/>
  <c r="H15" i="36"/>
  <c r="H21" i="36"/>
  <c r="H42" i="36"/>
  <c r="H41" i="36" s="1"/>
  <c r="H43" i="36"/>
  <c r="H44" i="36"/>
  <c r="H45" i="36"/>
  <c r="H48" i="36"/>
  <c r="H49" i="36"/>
  <c r="H50" i="36"/>
  <c r="H53" i="36"/>
  <c r="H54" i="36"/>
  <c r="H55" i="36"/>
  <c r="H56" i="36"/>
  <c r="H57" i="36"/>
  <c r="H64" i="36"/>
  <c r="H77" i="36"/>
  <c r="H94" i="36"/>
  <c r="H111" i="36"/>
  <c r="H80" i="36"/>
  <c r="H81" i="36"/>
  <c r="H82" i="36"/>
  <c r="H83" i="36"/>
  <c r="G83" i="36" s="1"/>
  <c r="H84" i="36"/>
  <c r="H85" i="36"/>
  <c r="G85" i="36" s="1"/>
  <c r="H86" i="36"/>
  <c r="H88" i="36"/>
  <c r="H89" i="36"/>
  <c r="H90" i="36"/>
  <c r="H91" i="36"/>
  <c r="H92" i="36"/>
  <c r="F7" i="36"/>
  <c r="F6" i="36" s="1"/>
  <c r="F8" i="36"/>
  <c r="G8" i="36" s="1"/>
  <c r="F10" i="36"/>
  <c r="F11" i="36"/>
  <c r="F12" i="36"/>
  <c r="F13" i="36"/>
  <c r="F9" i="36"/>
  <c r="F16" i="36"/>
  <c r="F17" i="36"/>
  <c r="F15" i="36" s="1"/>
  <c r="G15" i="36" s="1"/>
  <c r="F18" i="36"/>
  <c r="F19" i="36"/>
  <c r="F22" i="36"/>
  <c r="F23" i="36"/>
  <c r="F24" i="36"/>
  <c r="F25" i="36"/>
  <c r="F26" i="36"/>
  <c r="F27" i="36"/>
  <c r="F33" i="36"/>
  <c r="F35" i="36"/>
  <c r="F36" i="36"/>
  <c r="F37" i="36"/>
  <c r="F38" i="36"/>
  <c r="F39" i="36"/>
  <c r="F34" i="36"/>
  <c r="F42" i="36"/>
  <c r="F41" i="36" s="1"/>
  <c r="G41" i="36" s="1"/>
  <c r="F43" i="36"/>
  <c r="G43" i="36" s="1"/>
  <c r="F44" i="36"/>
  <c r="F45" i="36"/>
  <c r="G45" i="36" s="1"/>
  <c r="F48" i="36"/>
  <c r="F47" i="36" s="1"/>
  <c r="F49" i="36"/>
  <c r="G49" i="36" s="1"/>
  <c r="F50" i="36"/>
  <c r="F53" i="36"/>
  <c r="F52" i="36" s="1"/>
  <c r="F54" i="36"/>
  <c r="F55" i="36"/>
  <c r="G55" i="36" s="1"/>
  <c r="F56" i="36"/>
  <c r="F58" i="36"/>
  <c r="F59" i="36"/>
  <c r="F60" i="36"/>
  <c r="F61" i="36"/>
  <c r="F62" i="36"/>
  <c r="F63" i="36"/>
  <c r="F57" i="36"/>
  <c r="F65" i="36"/>
  <c r="F64" i="36" s="1"/>
  <c r="F66" i="36"/>
  <c r="F67" i="36"/>
  <c r="F68" i="36"/>
  <c r="F69" i="36"/>
  <c r="E78" i="36"/>
  <c r="F78" i="36" s="1"/>
  <c r="F77" i="36" s="1"/>
  <c r="F71" i="36"/>
  <c r="F70" i="36" s="1"/>
  <c r="F72" i="36"/>
  <c r="F73" i="36"/>
  <c r="F74" i="36"/>
  <c r="F75" i="36"/>
  <c r="F95" i="36"/>
  <c r="F96" i="36"/>
  <c r="F97" i="36"/>
  <c r="F98" i="36"/>
  <c r="F99" i="36"/>
  <c r="F100" i="36"/>
  <c r="F101" i="36"/>
  <c r="F102" i="36"/>
  <c r="F103" i="36"/>
  <c r="F105" i="36"/>
  <c r="F106" i="36"/>
  <c r="F107" i="36"/>
  <c r="F108" i="36"/>
  <c r="F109" i="36"/>
  <c r="F110" i="36"/>
  <c r="F112" i="36"/>
  <c r="F113" i="36"/>
  <c r="F114" i="36"/>
  <c r="F115" i="36"/>
  <c r="F116" i="36"/>
  <c r="F118" i="36"/>
  <c r="F119" i="36"/>
  <c r="F120" i="36"/>
  <c r="F80" i="36"/>
  <c r="F81" i="36"/>
  <c r="F82" i="36"/>
  <c r="F83" i="36"/>
  <c r="F84" i="36"/>
  <c r="F85" i="36"/>
  <c r="F86" i="36"/>
  <c r="F88" i="36"/>
  <c r="F89" i="36"/>
  <c r="F90" i="36"/>
  <c r="F91" i="36"/>
  <c r="F92" i="36"/>
  <c r="F79" i="36"/>
  <c r="G90" i="36"/>
  <c r="G86" i="36"/>
  <c r="G82" i="36"/>
  <c r="G81" i="36"/>
  <c r="I70" i="36"/>
  <c r="H70" i="36"/>
  <c r="B70" i="36"/>
  <c r="G54" i="36"/>
  <c r="G50" i="36"/>
  <c r="G44" i="36"/>
  <c r="F32" i="36"/>
  <c r="F31" i="36"/>
  <c r="F30" i="36"/>
  <c r="F29" i="36"/>
  <c r="F28" i="36"/>
  <c r="G14" i="36"/>
  <c r="B9" i="36"/>
  <c r="B8" i="36"/>
  <c r="G7" i="36"/>
  <c r="B7" i="36"/>
  <c r="I56" i="10"/>
  <c r="H56" i="10"/>
  <c r="G56" i="10"/>
  <c r="F56" i="10"/>
  <c r="E56" i="10"/>
  <c r="A70" i="10"/>
  <c r="D69" i="10"/>
  <c r="F51" i="10"/>
  <c r="F66" i="10" s="1"/>
  <c r="B57" i="10"/>
  <c r="A57" i="10"/>
  <c r="B56" i="10"/>
  <c r="A56" i="10"/>
  <c r="C55" i="10"/>
  <c r="B55" i="10"/>
  <c r="A55" i="10"/>
  <c r="B54" i="10"/>
  <c r="A54" i="10"/>
  <c r="B53" i="10"/>
  <c r="A53" i="10"/>
  <c r="I52" i="10"/>
  <c r="H52" i="10"/>
  <c r="G52" i="10"/>
  <c r="F52" i="10"/>
  <c r="E52" i="10"/>
  <c r="B52" i="10"/>
  <c r="A52" i="10"/>
  <c r="B51" i="10"/>
  <c r="A51" i="10"/>
  <c r="B44" i="10"/>
  <c r="C43" i="10"/>
  <c r="D43" i="10" s="1"/>
  <c r="C42" i="10"/>
  <c r="D42" i="10" s="1"/>
  <c r="B37" i="10"/>
  <c r="D36" i="10"/>
  <c r="B35" i="10"/>
  <c r="A35" i="10"/>
  <c r="B34" i="15"/>
  <c r="B34" i="10"/>
  <c r="A34" i="10"/>
  <c r="B33" i="15"/>
  <c r="B33" i="10"/>
  <c r="A33" i="10"/>
  <c r="B32" i="10"/>
  <c r="L65" i="28"/>
  <c r="H31" i="15" s="1"/>
  <c r="B31" i="15"/>
  <c r="B31" i="10"/>
  <c r="A31" i="15"/>
  <c r="A31" i="10"/>
  <c r="I60" i="28"/>
  <c r="I61" i="28"/>
  <c r="I62" i="28"/>
  <c r="I63" i="28"/>
  <c r="I64" i="28"/>
  <c r="I59" i="28"/>
  <c r="E30" i="15" s="1"/>
  <c r="L60" i="28"/>
  <c r="L62" i="28"/>
  <c r="L63" i="28"/>
  <c r="B30" i="15"/>
  <c r="B30" i="10"/>
  <c r="A30" i="15"/>
  <c r="A30" i="10" s="1"/>
  <c r="I57" i="28"/>
  <c r="L58" i="28"/>
  <c r="B29" i="15"/>
  <c r="B29" i="10" s="1"/>
  <c r="A29" i="15"/>
  <c r="A29" i="10" s="1"/>
  <c r="B28" i="10"/>
  <c r="A28" i="10"/>
  <c r="B27" i="10"/>
  <c r="B26" i="10"/>
  <c r="A26" i="10"/>
  <c r="B25" i="10"/>
  <c r="A25" i="10"/>
  <c r="B24" i="10"/>
  <c r="A24" i="10"/>
  <c r="B23" i="10"/>
  <c r="A23" i="15"/>
  <c r="A23" i="10" s="1"/>
  <c r="B22" i="10"/>
  <c r="A22" i="10"/>
  <c r="B21" i="10"/>
  <c r="B20" i="15"/>
  <c r="B20" i="10"/>
  <c r="A20" i="10"/>
  <c r="B19" i="15"/>
  <c r="B19" i="10"/>
  <c r="A19" i="10"/>
  <c r="B18" i="15"/>
  <c r="B18" i="10" s="1"/>
  <c r="A18" i="10"/>
  <c r="B16" i="15"/>
  <c r="B17" i="10" s="1"/>
  <c r="A16" i="15"/>
  <c r="A17" i="10" s="1"/>
  <c r="B15" i="15"/>
  <c r="B16" i="10"/>
  <c r="A15" i="15"/>
  <c r="A16" i="10" s="1"/>
  <c r="B15" i="10"/>
  <c r="A15" i="10"/>
  <c r="B14" i="10"/>
  <c r="I14" i="28"/>
  <c r="L14" i="28"/>
  <c r="H12" i="15"/>
  <c r="B12" i="15"/>
  <c r="B13" i="10"/>
  <c r="A13" i="10"/>
  <c r="B12" i="10"/>
  <c r="A12" i="10"/>
  <c r="B11" i="10"/>
  <c r="B9" i="15"/>
  <c r="B10" i="10" s="1"/>
  <c r="A10" i="10"/>
  <c r="B7" i="15"/>
  <c r="B8" i="10" s="1"/>
  <c r="A8" i="10"/>
  <c r="B6" i="15"/>
  <c r="B7" i="10" s="1"/>
  <c r="A7" i="10"/>
  <c r="B6" i="10"/>
  <c r="A6" i="10"/>
  <c r="C71" i="28"/>
  <c r="H71" i="28"/>
  <c r="K71" i="28"/>
  <c r="C57" i="28"/>
  <c r="D57" i="28"/>
  <c r="E57" i="28" s="1"/>
  <c r="E56" i="28" s="1"/>
  <c r="C58" i="28"/>
  <c r="D58" i="28"/>
  <c r="E58" i="28"/>
  <c r="C60" i="28"/>
  <c r="D60" i="28"/>
  <c r="E60" i="28"/>
  <c r="C61" i="28"/>
  <c r="C62" i="28"/>
  <c r="D62" i="28"/>
  <c r="E62" i="28" s="1"/>
  <c r="C63" i="28"/>
  <c r="D63" i="28"/>
  <c r="E63" i="28" s="1"/>
  <c r="C64" i="28"/>
  <c r="D64" i="28"/>
  <c r="E64" i="28"/>
  <c r="C65" i="28"/>
  <c r="E65" i="28" s="1"/>
  <c r="D65" i="28"/>
  <c r="C67" i="28"/>
  <c r="D67" i="28"/>
  <c r="E67" i="28"/>
  <c r="E66" i="28"/>
  <c r="C42" i="28"/>
  <c r="C50" i="28"/>
  <c r="C52" i="28"/>
  <c r="D52" i="28"/>
  <c r="E52" i="28"/>
  <c r="C44" i="28"/>
  <c r="D44" i="28"/>
  <c r="E44" i="28" s="1"/>
  <c r="C46" i="28"/>
  <c r="D46" i="28"/>
  <c r="E46" i="28" s="1"/>
  <c r="C48" i="28"/>
  <c r="D48" i="28"/>
  <c r="C14" i="28"/>
  <c r="D14" i="28"/>
  <c r="E14" i="28"/>
  <c r="E15" i="28" s="1"/>
  <c r="C8" i="28"/>
  <c r="D8" i="28"/>
  <c r="C9" i="28"/>
  <c r="E9" i="28" s="1"/>
  <c r="D9" i="28"/>
  <c r="C11" i="28"/>
  <c r="D11" i="28"/>
  <c r="C77" i="28"/>
  <c r="E77" i="28" s="1"/>
  <c r="D77" i="28"/>
  <c r="E78" i="28"/>
  <c r="L71" i="28"/>
  <c r="L73" i="28" s="1"/>
  <c r="J66" i="28"/>
  <c r="J69" i="28" s="1"/>
  <c r="L15" i="28"/>
  <c r="K72" i="28"/>
  <c r="K54" i="28"/>
  <c r="K15" i="28"/>
  <c r="K12" i="28"/>
  <c r="K78" i="28"/>
  <c r="J73" i="28"/>
  <c r="J74" i="28" s="1"/>
  <c r="J79" i="28" s="1"/>
  <c r="J54" i="28"/>
  <c r="J15" i="28"/>
  <c r="J12" i="28"/>
  <c r="J78" i="28"/>
  <c r="I71" i="28"/>
  <c r="I73" i="28"/>
  <c r="I50" i="28"/>
  <c r="I52" i="28"/>
  <c r="I44" i="28"/>
  <c r="I46" i="28"/>
  <c r="I48" i="28"/>
  <c r="I78" i="28"/>
  <c r="H72" i="28"/>
  <c r="H73" i="28" s="1"/>
  <c r="H66" i="28"/>
  <c r="H54" i="28"/>
  <c r="H15" i="28"/>
  <c r="H12" i="28"/>
  <c r="H78" i="28"/>
  <c r="G73" i="28"/>
  <c r="G66" i="28"/>
  <c r="G69" i="28"/>
  <c r="G74" i="28" s="1"/>
  <c r="G79" i="28" s="1"/>
  <c r="G54" i="28"/>
  <c r="G15" i="28"/>
  <c r="G12" i="28"/>
  <c r="G78" i="28"/>
  <c r="H36" i="15"/>
  <c r="E36" i="15"/>
  <c r="B17" i="15"/>
  <c r="A17" i="15"/>
  <c r="K108" i="28"/>
  <c r="L108" i="28"/>
  <c r="H108" i="28"/>
  <c r="C108" i="28"/>
  <c r="K107" i="28"/>
  <c r="L107" i="28"/>
  <c r="H107" i="28"/>
  <c r="I107" i="28"/>
  <c r="C107" i="28"/>
  <c r="D107" i="28"/>
  <c r="E107" i="28" s="1"/>
  <c r="K106" i="28"/>
  <c r="L106" i="28" s="1"/>
  <c r="H106" i="28"/>
  <c r="D106" i="28" s="1"/>
  <c r="I106" i="28"/>
  <c r="C106" i="28"/>
  <c r="E106" i="28"/>
  <c r="K105" i="28"/>
  <c r="L105" i="28" s="1"/>
  <c r="H105" i="28"/>
  <c r="I105" i="28"/>
  <c r="C105" i="28"/>
  <c r="D105" i="28"/>
  <c r="K104" i="28"/>
  <c r="H104" i="28"/>
  <c r="I104" i="28" s="1"/>
  <c r="C104" i="28"/>
  <c r="K103" i="28"/>
  <c r="L103" i="28"/>
  <c r="H103" i="28"/>
  <c r="I103" i="28" s="1"/>
  <c r="C103" i="28"/>
  <c r="K102" i="28"/>
  <c r="L102" i="28" s="1"/>
  <c r="H102" i="28"/>
  <c r="C102" i="28"/>
  <c r="K101" i="28"/>
  <c r="D101" i="28" s="1"/>
  <c r="L101" i="28"/>
  <c r="H101" i="28"/>
  <c r="I101" i="28"/>
  <c r="C101" i="28"/>
  <c r="E101" i="28" s="1"/>
  <c r="K100" i="28"/>
  <c r="L100" i="28"/>
  <c r="H100" i="28"/>
  <c r="C100" i="28"/>
  <c r="K99" i="28"/>
  <c r="L99" i="28"/>
  <c r="H99" i="28"/>
  <c r="I99" i="28"/>
  <c r="C99" i="28"/>
  <c r="D99" i="28"/>
  <c r="E99" i="28" s="1"/>
  <c r="K98" i="28"/>
  <c r="L98" i="28" s="1"/>
  <c r="H98" i="28"/>
  <c r="I98" i="28"/>
  <c r="C98" i="28"/>
  <c r="K97" i="28"/>
  <c r="L97" i="28" s="1"/>
  <c r="H97" i="28"/>
  <c r="I97" i="28" s="1"/>
  <c r="C97" i="28"/>
  <c r="D97" i="28"/>
  <c r="K96" i="28"/>
  <c r="H96" i="28"/>
  <c r="I96" i="28" s="1"/>
  <c r="C96" i="28"/>
  <c r="K95" i="28"/>
  <c r="L95" i="28"/>
  <c r="H95" i="28"/>
  <c r="I95" i="28" s="1"/>
  <c r="C95" i="28"/>
  <c r="K94" i="28"/>
  <c r="L94" i="28" s="1"/>
  <c r="H94" i="28"/>
  <c r="C94" i="28"/>
  <c r="K93" i="28"/>
  <c r="D93" i="28" s="1"/>
  <c r="L93" i="28"/>
  <c r="H93" i="28"/>
  <c r="I93" i="28"/>
  <c r="C93" i="28"/>
  <c r="E93" i="28" s="1"/>
  <c r="K92" i="28"/>
  <c r="L92" i="28"/>
  <c r="H92" i="28"/>
  <c r="H84" i="28" s="1"/>
  <c r="C92" i="28"/>
  <c r="K91" i="28"/>
  <c r="L91" i="28" s="1"/>
  <c r="H91" i="28"/>
  <c r="I91" i="28"/>
  <c r="C91" i="28"/>
  <c r="D91" i="28"/>
  <c r="E91" i="28" s="1"/>
  <c r="K90" i="28"/>
  <c r="L90" i="28" s="1"/>
  <c r="H90" i="28"/>
  <c r="I90" i="28"/>
  <c r="C90" i="28"/>
  <c r="K89" i="28"/>
  <c r="L89" i="28" s="1"/>
  <c r="H89" i="28"/>
  <c r="I89" i="28" s="1"/>
  <c r="C89" i="28"/>
  <c r="D89" i="28"/>
  <c r="K88" i="28"/>
  <c r="H88" i="28"/>
  <c r="I88" i="28" s="1"/>
  <c r="C88" i="28"/>
  <c r="K87" i="28"/>
  <c r="L87" i="28"/>
  <c r="H87" i="28"/>
  <c r="I87" i="28" s="1"/>
  <c r="C87" i="28"/>
  <c r="K86" i="28"/>
  <c r="H86" i="28"/>
  <c r="C86" i="28"/>
  <c r="K85" i="28"/>
  <c r="D85" i="28" s="1"/>
  <c r="L85" i="28"/>
  <c r="H85" i="28"/>
  <c r="I85" i="28"/>
  <c r="C85" i="28"/>
  <c r="J84" i="28"/>
  <c r="G84" i="28"/>
  <c r="G82" i="28" s="1"/>
  <c r="F84" i="28"/>
  <c r="K83" i="28"/>
  <c r="J83" i="28"/>
  <c r="G83" i="28"/>
  <c r="C83" i="28"/>
  <c r="F82" i="28"/>
  <c r="L81" i="28"/>
  <c r="K81" i="28"/>
  <c r="J81" i="28"/>
  <c r="I81" i="28"/>
  <c r="H81" i="28"/>
  <c r="G81" i="28"/>
  <c r="F81" i="28"/>
  <c r="E81" i="28"/>
  <c r="D81" i="28"/>
  <c r="C81" i="28"/>
  <c r="D66" i="28"/>
  <c r="D15" i="28"/>
  <c r="D78" i="28"/>
  <c r="C73" i="28"/>
  <c r="C56" i="28"/>
  <c r="C59" i="28"/>
  <c r="C69" i="28" s="1"/>
  <c r="C66" i="28"/>
  <c r="C15" i="28"/>
  <c r="C12" i="28"/>
  <c r="C78" i="28"/>
  <c r="K75" i="28"/>
  <c r="J75" i="28"/>
  <c r="H75" i="28"/>
  <c r="G75" i="28"/>
  <c r="C75" i="28"/>
  <c r="C53" i="28"/>
  <c r="D53" i="28"/>
  <c r="E53" i="28"/>
  <c r="C51" i="28"/>
  <c r="D51" i="28"/>
  <c r="E51" i="28"/>
  <c r="I49" i="28"/>
  <c r="C49" i="28"/>
  <c r="E49" i="28" s="1"/>
  <c r="D49" i="28"/>
  <c r="I47" i="28"/>
  <c r="C47" i="28"/>
  <c r="E47" i="28" s="1"/>
  <c r="D47" i="28"/>
  <c r="I45" i="28"/>
  <c r="C45" i="28"/>
  <c r="E45" i="28" s="1"/>
  <c r="D45" i="28"/>
  <c r="I43" i="28"/>
  <c r="C43" i="28"/>
  <c r="D43" i="28"/>
  <c r="E43" i="28"/>
  <c r="G6" i="28"/>
  <c r="H6" i="28" s="1"/>
  <c r="I6" i="28" s="1"/>
  <c r="J6" i="28" s="1"/>
  <c r="K6" i="28" s="1"/>
  <c r="L6" i="28" s="1"/>
  <c r="F17" i="38"/>
  <c r="E17" i="38"/>
  <c r="F16" i="38"/>
  <c r="F15" i="38" s="1"/>
  <c r="E16" i="38"/>
  <c r="F14" i="38"/>
  <c r="E14" i="38"/>
  <c r="F13" i="38"/>
  <c r="E13" i="38"/>
  <c r="E12" i="38" s="1"/>
  <c r="F12" i="38"/>
  <c r="F11" i="38"/>
  <c r="E11" i="38"/>
  <c r="D100" i="28" l="1"/>
  <c r="I100" i="28"/>
  <c r="E102" i="28"/>
  <c r="I75" i="28"/>
  <c r="E15" i="38"/>
  <c r="E97" i="28"/>
  <c r="I102" i="28"/>
  <c r="D102" i="28"/>
  <c r="C54" i="28"/>
  <c r="D71" i="28"/>
  <c r="K73" i="28"/>
  <c r="E86" i="28"/>
  <c r="L104" i="28"/>
  <c r="D104" i="28"/>
  <c r="E104" i="28" s="1"/>
  <c r="I86" i="28"/>
  <c r="D86" i="28"/>
  <c r="E105" i="28"/>
  <c r="D108" i="28"/>
  <c r="E108" i="28" s="1"/>
  <c r="I108" i="28"/>
  <c r="I20" i="15"/>
  <c r="C20" i="10" s="1"/>
  <c r="D20" i="10" s="1"/>
  <c r="I19" i="15"/>
  <c r="C19" i="10" s="1"/>
  <c r="D19" i="10" s="1"/>
  <c r="K84" i="28"/>
  <c r="K82" i="28" s="1"/>
  <c r="L86" i="28"/>
  <c r="L84" i="28" s="1"/>
  <c r="L88" i="28"/>
  <c r="D88" i="28"/>
  <c r="E88" i="28" s="1"/>
  <c r="D92" i="28"/>
  <c r="E92" i="28" s="1"/>
  <c r="I92" i="28"/>
  <c r="E11" i="28"/>
  <c r="D12" i="28"/>
  <c r="E12" i="15"/>
  <c r="I12" i="15" s="1"/>
  <c r="C13" i="10" s="1"/>
  <c r="D13" i="10" s="1"/>
  <c r="I15" i="28"/>
  <c r="H53" i="10"/>
  <c r="E85" i="28"/>
  <c r="I94" i="28"/>
  <c r="I84" i="28" s="1"/>
  <c r="D94" i="28"/>
  <c r="E94" i="28" s="1"/>
  <c r="J82" i="28"/>
  <c r="E89" i="28"/>
  <c r="L96" i="28"/>
  <c r="D96" i="28"/>
  <c r="E96" i="28" s="1"/>
  <c r="E100" i="28"/>
  <c r="I5" i="36"/>
  <c r="F126" i="36"/>
  <c r="F45" i="10"/>
  <c r="F64" i="10"/>
  <c r="E18" i="15"/>
  <c r="E17" i="15"/>
  <c r="D90" i="28"/>
  <c r="E90" i="28" s="1"/>
  <c r="D98" i="28"/>
  <c r="E98" i="28" s="1"/>
  <c r="H93" i="36"/>
  <c r="G94" i="36"/>
  <c r="L12" i="28"/>
  <c r="H6" i="15"/>
  <c r="L57" i="28"/>
  <c r="K56" i="28"/>
  <c r="G45" i="10"/>
  <c r="G64" i="10"/>
  <c r="G51" i="10"/>
  <c r="G66" i="10" s="1"/>
  <c r="E26" i="15"/>
  <c r="G6" i="36"/>
  <c r="E18" i="28"/>
  <c r="C17" i="28"/>
  <c r="H47" i="36"/>
  <c r="G47" i="36" s="1"/>
  <c r="G48" i="36"/>
  <c r="K31" i="28"/>
  <c r="G19" i="15" s="1"/>
  <c r="I64" i="10"/>
  <c r="I45" i="10"/>
  <c r="I31" i="15"/>
  <c r="C31" i="10" s="1"/>
  <c r="D31" i="10" s="1"/>
  <c r="D56" i="28"/>
  <c r="D87" i="28"/>
  <c r="E87" i="28" s="1"/>
  <c r="D95" i="28"/>
  <c r="E95" i="28" s="1"/>
  <c r="D103" i="28"/>
  <c r="E103" i="28" s="1"/>
  <c r="E48" i="28"/>
  <c r="F111" i="36"/>
  <c r="G111" i="36" s="1"/>
  <c r="F94" i="36"/>
  <c r="F93" i="36" s="1"/>
  <c r="G57" i="36"/>
  <c r="D23" i="28"/>
  <c r="C21" i="15"/>
  <c r="H26" i="15"/>
  <c r="G17" i="15"/>
  <c r="L22" i="28"/>
  <c r="G23" i="15"/>
  <c r="L44" i="28"/>
  <c r="I13" i="15"/>
  <c r="C14" i="10" s="1"/>
  <c r="D14" i="10" s="1"/>
  <c r="I66" i="28"/>
  <c r="E34" i="15"/>
  <c r="E44" i="10"/>
  <c r="E23" i="15"/>
  <c r="G70" i="36"/>
  <c r="G77" i="36"/>
  <c r="E23" i="28"/>
  <c r="G35" i="15"/>
  <c r="L68" i="28"/>
  <c r="H35" i="15" s="1"/>
  <c r="I35" i="15" s="1"/>
  <c r="C35" i="10" s="1"/>
  <c r="D35" i="10" s="1"/>
  <c r="K66" i="28"/>
  <c r="G27" i="15"/>
  <c r="H64" i="10"/>
  <c r="H51" i="10"/>
  <c r="C84" i="28"/>
  <c r="C82" i="28" s="1"/>
  <c r="G37" i="15"/>
  <c r="F43" i="15"/>
  <c r="F44" i="15" s="1"/>
  <c r="H39" i="15"/>
  <c r="H41" i="15" s="1"/>
  <c r="L78" i="28"/>
  <c r="I20" i="28"/>
  <c r="D20" i="28"/>
  <c r="E20" i="28" s="1"/>
  <c r="D42" i="28"/>
  <c r="E42" i="28" s="1"/>
  <c r="I42" i="28"/>
  <c r="D23" i="15"/>
  <c r="E8" i="28"/>
  <c r="E12" i="28" s="1"/>
  <c r="I125" i="36"/>
  <c r="L23" i="28"/>
  <c r="G18" i="15"/>
  <c r="E65" i="10" s="1"/>
  <c r="I39" i="15"/>
  <c r="E41" i="15"/>
  <c r="H17" i="28"/>
  <c r="L66" i="28"/>
  <c r="H83" i="28"/>
  <c r="H82" i="28" s="1"/>
  <c r="I51" i="10"/>
  <c r="F21" i="36"/>
  <c r="F5" i="36" s="1"/>
  <c r="F122" i="36" s="1"/>
  <c r="F123" i="36" s="1"/>
  <c r="G64" i="36"/>
  <c r="G9" i="36"/>
  <c r="L33" i="28"/>
  <c r="L31" i="28" s="1"/>
  <c r="H19" i="15" s="1"/>
  <c r="K40" i="28"/>
  <c r="G15" i="15"/>
  <c r="G21" i="15" s="1"/>
  <c r="L61" i="28"/>
  <c r="L59" i="28" s="1"/>
  <c r="H30" i="15" s="1"/>
  <c r="I30" i="15" s="1"/>
  <c r="C30" i="10" s="1"/>
  <c r="D30" i="10" s="1"/>
  <c r="D61" i="28"/>
  <c r="K59" i="28"/>
  <c r="G30" i="15" s="1"/>
  <c r="L50" i="28"/>
  <c r="D50" i="28"/>
  <c r="E50" i="28" s="1"/>
  <c r="F21" i="15"/>
  <c r="E9" i="15"/>
  <c r="I9" i="15" s="1"/>
  <c r="C10" i="10" s="1"/>
  <c r="D10" i="10" s="1"/>
  <c r="I12" i="28"/>
  <c r="H79" i="36"/>
  <c r="G79" i="36" s="1"/>
  <c r="G80" i="36"/>
  <c r="H52" i="36"/>
  <c r="G52" i="36" s="1"/>
  <c r="I79" i="36"/>
  <c r="E33" i="28"/>
  <c r="E31" i="28" s="1"/>
  <c r="C37" i="15"/>
  <c r="C43" i="15" s="1"/>
  <c r="L20" i="28"/>
  <c r="L17" i="28" s="1"/>
  <c r="D38" i="28"/>
  <c r="D36" i="28" s="1"/>
  <c r="D35" i="28" s="1"/>
  <c r="L38" i="28"/>
  <c r="L36" i="28" s="1"/>
  <c r="L35" i="28" s="1"/>
  <c r="H20" i="15" s="1"/>
  <c r="H56" i="28"/>
  <c r="I58" i="28"/>
  <c r="I56" i="28" s="1"/>
  <c r="I23" i="28"/>
  <c r="E7" i="15"/>
  <c r="D24" i="15"/>
  <c r="E24" i="15" s="1"/>
  <c r="C23" i="28"/>
  <c r="E37" i="28"/>
  <c r="I21" i="28"/>
  <c r="E16" i="15" s="1"/>
  <c r="I16" i="15" s="1"/>
  <c r="C17" i="10" s="1"/>
  <c r="D17" i="10" s="1"/>
  <c r="I18" i="28"/>
  <c r="I17" i="28" s="1"/>
  <c r="G42" i="36"/>
  <c r="G53" i="36"/>
  <c r="D21" i="28"/>
  <c r="E21" i="28" s="1"/>
  <c r="H7" i="15"/>
  <c r="E83" i="28" l="1"/>
  <c r="E54" i="28"/>
  <c r="E75" i="28"/>
  <c r="H15" i="15"/>
  <c r="L40" i="28"/>
  <c r="C74" i="28"/>
  <c r="C79" i="28" s="1"/>
  <c r="I53" i="10"/>
  <c r="I54" i="28"/>
  <c r="I83" i="28"/>
  <c r="I82" i="28" s="1"/>
  <c r="E37" i="15"/>
  <c r="I34" i="15"/>
  <c r="E17" i="28"/>
  <c r="G53" i="10"/>
  <c r="E84" i="28"/>
  <c r="D84" i="28"/>
  <c r="E51" i="10"/>
  <c r="E45" i="10"/>
  <c r="E64" i="10"/>
  <c r="I7" i="15"/>
  <c r="C8" i="10" s="1"/>
  <c r="D8" i="10" s="1"/>
  <c r="C39" i="10"/>
  <c r="D39" i="10" s="1"/>
  <c r="I41" i="15"/>
  <c r="C40" i="10" s="1"/>
  <c r="D40" i="10" s="1"/>
  <c r="D83" i="28"/>
  <c r="D82" i="28" s="1"/>
  <c r="D54" i="28"/>
  <c r="D75" i="28"/>
  <c r="F53" i="10"/>
  <c r="H40" i="28"/>
  <c r="D15" i="15"/>
  <c r="D21" i="15" s="1"/>
  <c r="C40" i="28"/>
  <c r="C44" i="15"/>
  <c r="H24" i="15"/>
  <c r="I24" i="15" s="1"/>
  <c r="C24" i="10" s="1"/>
  <c r="D24" i="10" s="1"/>
  <c r="L54" i="28"/>
  <c r="F65" i="10"/>
  <c r="G21" i="36"/>
  <c r="H5" i="36"/>
  <c r="H122" i="36" s="1"/>
  <c r="G29" i="15"/>
  <c r="G32" i="15" s="1"/>
  <c r="H32" i="15" s="1"/>
  <c r="K69" i="28"/>
  <c r="L69" i="28" s="1"/>
  <c r="D17" i="28"/>
  <c r="D40" i="28" s="1"/>
  <c r="E29" i="15"/>
  <c r="I29" i="15" s="1"/>
  <c r="C29" i="10" s="1"/>
  <c r="D29" i="10" s="1"/>
  <c r="I69" i="28"/>
  <c r="H23" i="15"/>
  <c r="L83" i="28"/>
  <c r="L82" i="28" s="1"/>
  <c r="D69" i="28"/>
  <c r="H37" i="15"/>
  <c r="D27" i="15"/>
  <c r="L56" i="28"/>
  <c r="H29" i="15" s="1"/>
  <c r="L75" i="28"/>
  <c r="F125" i="36"/>
  <c r="G126" i="36"/>
  <c r="G125" i="36" s="1"/>
  <c r="I23" i="15"/>
  <c r="C23" i="10" s="1"/>
  <c r="D23" i="10" s="1"/>
  <c r="H27" i="15"/>
  <c r="E15" i="15"/>
  <c r="I40" i="28"/>
  <c r="D29" i="15"/>
  <c r="D32" i="15" s="1"/>
  <c r="H69" i="28"/>
  <c r="H74" i="28" s="1"/>
  <c r="H79" i="28" s="1"/>
  <c r="D59" i="28"/>
  <c r="E61" i="28"/>
  <c r="E59" i="28" s="1"/>
  <c r="E69" i="28" s="1"/>
  <c r="E38" i="28"/>
  <c r="E36" i="28" s="1"/>
  <c r="E35" i="28" s="1"/>
  <c r="I26" i="15"/>
  <c r="E27" i="15"/>
  <c r="E10" i="15"/>
  <c r="I122" i="36"/>
  <c r="I123" i="36" s="1"/>
  <c r="H17" i="15"/>
  <c r="H18" i="15"/>
  <c r="I18" i="15" s="1"/>
  <c r="C18" i="10" s="1"/>
  <c r="D18" i="10" s="1"/>
  <c r="I6" i="15"/>
  <c r="H10" i="15"/>
  <c r="I17" i="15"/>
  <c r="E71" i="28"/>
  <c r="E73" i="28" s="1"/>
  <c r="D73" i="28"/>
  <c r="E32" i="15" l="1"/>
  <c r="I32" i="15" s="1"/>
  <c r="C32" i="10" s="1"/>
  <c r="D32" i="10" s="1"/>
  <c r="D43" i="15"/>
  <c r="E53" i="10"/>
  <c r="E40" i="28"/>
  <c r="E21" i="15"/>
  <c r="L21" i="15" s="1"/>
  <c r="I15" i="15"/>
  <c r="I10" i="15"/>
  <c r="C11" i="10" s="1"/>
  <c r="D11" i="10" s="1"/>
  <c r="C7" i="10"/>
  <c r="D7" i="10" s="1"/>
  <c r="C26" i="10"/>
  <c r="D26" i="10" s="1"/>
  <c r="I27" i="15"/>
  <c r="C27" i="10" s="1"/>
  <c r="D27" i="10" s="1"/>
  <c r="H43" i="15"/>
  <c r="H123" i="36"/>
  <c r="G122" i="36"/>
  <c r="E66" i="10"/>
  <c r="H21" i="15"/>
  <c r="L31" i="15"/>
  <c r="E74" i="28"/>
  <c r="E79" i="28" s="1"/>
  <c r="L74" i="28"/>
  <c r="L79" i="28" s="1"/>
  <c r="C34" i="10"/>
  <c r="D34" i="10" s="1"/>
  <c r="I37" i="15"/>
  <c r="K74" i="28"/>
  <c r="K79" i="28" s="1"/>
  <c r="D74" i="28"/>
  <c r="D79" i="28" s="1"/>
  <c r="I74" i="28"/>
  <c r="I79" i="28" s="1"/>
  <c r="G43" i="15"/>
  <c r="E82" i="28"/>
  <c r="E43" i="15" l="1"/>
  <c r="E44" i="15" s="1"/>
  <c r="C52" i="15"/>
  <c r="C46" i="10"/>
  <c r="D46" i="10" s="1"/>
  <c r="C48" i="15"/>
  <c r="C52" i="10" s="1"/>
  <c r="D52" i="10" s="1"/>
  <c r="H44" i="15"/>
  <c r="C66" i="10"/>
  <c r="J66" i="10" s="1"/>
  <c r="D44" i="15"/>
  <c r="C45" i="10"/>
  <c r="G44" i="15"/>
  <c r="C65" i="10"/>
  <c r="D65" i="10" s="1"/>
  <c r="C37" i="10"/>
  <c r="D37" i="10" s="1"/>
  <c r="C16" i="10"/>
  <c r="D16" i="10" s="1"/>
  <c r="I21" i="15"/>
  <c r="C21" i="10" s="1"/>
  <c r="D21" i="10" s="1"/>
  <c r="I43" i="15" l="1"/>
  <c r="C56" i="10"/>
  <c r="D56" i="10" s="1"/>
  <c r="C68" i="10"/>
  <c r="C50" i="15"/>
  <c r="D66" i="10"/>
  <c r="H47" i="10"/>
  <c r="F47" i="10"/>
  <c r="I47" i="10"/>
  <c r="G47" i="10"/>
  <c r="D45" i="10"/>
  <c r="E47" i="10"/>
  <c r="C54" i="10" l="1"/>
  <c r="C67" i="10"/>
  <c r="E55" i="10"/>
  <c r="F55" i="10"/>
  <c r="I55" i="10"/>
  <c r="H55" i="10"/>
  <c r="G55" i="10"/>
  <c r="C47" i="15"/>
  <c r="C44" i="10"/>
  <c r="I44" i="15"/>
  <c r="H54" i="10" l="1"/>
  <c r="H68" i="10"/>
  <c r="H67" i="10" s="1"/>
  <c r="C71" i="10"/>
  <c r="C53" i="15"/>
  <c r="C64" i="10"/>
  <c r="D64" i="10" s="1"/>
  <c r="C49" i="15"/>
  <c r="C51" i="10"/>
  <c r="D51" i="10" s="1"/>
  <c r="I68" i="10"/>
  <c r="I67" i="10" s="1"/>
  <c r="I54" i="10"/>
  <c r="E68" i="10"/>
  <c r="E54" i="10"/>
  <c r="D55" i="10"/>
  <c r="G48" i="10"/>
  <c r="I48" i="10"/>
  <c r="H48" i="10"/>
  <c r="F48" i="10"/>
  <c r="D44" i="10"/>
  <c r="E48" i="10"/>
  <c r="F68" i="10"/>
  <c r="F67" i="10" s="1"/>
  <c r="F54" i="10"/>
  <c r="G68" i="10"/>
  <c r="G67" i="10" s="1"/>
  <c r="G54" i="10"/>
  <c r="C57" i="10" l="1"/>
  <c r="C70" i="10"/>
  <c r="H57" i="10"/>
  <c r="H70" i="10" s="1"/>
  <c r="H71" i="10" s="1"/>
  <c r="H72" i="10" s="1"/>
  <c r="G57" i="10"/>
  <c r="G70" i="10" s="1"/>
  <c r="G71" i="10" s="1"/>
  <c r="G72" i="10" s="1"/>
  <c r="E57" i="10"/>
  <c r="F57" i="10"/>
  <c r="F70" i="10" s="1"/>
  <c r="F71" i="10" s="1"/>
  <c r="F72" i="10" s="1"/>
  <c r="I57" i="10"/>
  <c r="I70" i="10" s="1"/>
  <c r="I71" i="10" s="1"/>
  <c r="I72" i="10" s="1"/>
  <c r="C53" i="10"/>
  <c r="D53" i="10" s="1"/>
  <c r="D51" i="15"/>
  <c r="L6" i="15"/>
  <c r="D46" i="15"/>
  <c r="L26" i="15"/>
  <c r="D54" i="10"/>
  <c r="C72" i="10"/>
  <c r="D68" i="10"/>
  <c r="E67" i="10"/>
  <c r="D67" i="10" s="1"/>
  <c r="E70" i="10" l="1"/>
  <c r="D57" i="10"/>
  <c r="D50" i="15"/>
  <c r="D49" i="15"/>
  <c r="D70" i="10" l="1"/>
  <c r="E71" i="10"/>
  <c r="E72" i="10" l="1"/>
  <c r="D71" i="10"/>
  <c r="D72" i="10" s="1"/>
</calcChain>
</file>

<file path=xl/connections.xml><?xml version="1.0" encoding="utf-8"?>
<connections xmlns="http://schemas.openxmlformats.org/spreadsheetml/2006/main" xmlns:mc="http://schemas.openxmlformats.org/markup-compatibility/2006" xmlns:xr16="http://schemas.microsoft.com/office/spreadsheetml/2017/revision16" mc:Ignorable="xr16">
  <connection id="1" xr16:uid="{00000000-0015-0000-FFFF-FFFF00000000}" keepAlive="1" name="Query - Table1" description="Connection to the 'Table1' query in the workbook." type="5" refreshedVersion="8" background="1" saveData="1">
    <dbPr connection="provider=Microsoft.Mashup.OleDb.1;data source=$EmbeddedMashup(3e10eac3-5370-4025-9bba-219422ff6c67)$;location=Table1" command="SELECT * FROM [Table1]"/>
  </connection>
</connections>
</file>

<file path=xl/sharedStrings.xml><?xml version="1.0" encoding="utf-8"?>
<sst xmlns="http://schemas.openxmlformats.org/spreadsheetml/2006/main" count="685" uniqueCount="491">
  <si>
    <t>TOTAL</t>
  </si>
  <si>
    <t>Construcţii şi instalaţii</t>
  </si>
  <si>
    <t>Dotări</t>
  </si>
  <si>
    <t>Nr. crt</t>
  </si>
  <si>
    <t>Denumirea capitolelor şi subcapitolelor</t>
  </si>
  <si>
    <t>Cheltuieli eligibile</t>
  </si>
  <si>
    <t>Cheltuieli neeligibile</t>
  </si>
  <si>
    <t>1.1</t>
  </si>
  <si>
    <t>1.2</t>
  </si>
  <si>
    <t>Amenajarea terenului</t>
  </si>
  <si>
    <t>TOTAL CAPITOL 1</t>
  </si>
  <si>
    <t>2.1</t>
  </si>
  <si>
    <t> TOTAL CAPITOL 2</t>
  </si>
  <si>
    <t>TOTAL CAPITOL 4</t>
  </si>
  <si>
    <t>III</t>
  </si>
  <si>
    <t>TOTAL GENERAL</t>
  </si>
  <si>
    <t>SURSE DE FINANŢARE</t>
  </si>
  <si>
    <t>I</t>
  </si>
  <si>
    <t>Valoarea totală a cererii de finantare, din care :</t>
  </si>
  <si>
    <t xml:space="preserve">Valoarea totala eligibilă </t>
  </si>
  <si>
    <t>II</t>
  </si>
  <si>
    <t>Contribuţia proprie, din care :</t>
  </si>
  <si>
    <t xml:space="preserve">Contribuţia solicitantului la cheltuieli eligibile </t>
  </si>
  <si>
    <t>ASISTENŢĂ FINANCIARĂ NERAMBURSABILĂ SOLICITATĂ</t>
  </si>
  <si>
    <t>an 1</t>
  </si>
  <si>
    <t>an 2</t>
  </si>
  <si>
    <t>an 3</t>
  </si>
  <si>
    <t>an 4</t>
  </si>
  <si>
    <t>Implementare</t>
  </si>
  <si>
    <t>TOTAL CAPITOL 5</t>
  </si>
  <si>
    <t>TOTAL CAPITOL 6</t>
  </si>
  <si>
    <t>CAP. 1</t>
  </si>
  <si>
    <t>CAP. 2</t>
  </si>
  <si>
    <t>CAP. 3</t>
  </si>
  <si>
    <t>Cheltuieli pentru proiectare și asistență tehnică</t>
  </si>
  <si>
    <t>Cheltuieli pentru investiţia de bază</t>
  </si>
  <si>
    <t>CAP. 5</t>
  </si>
  <si>
    <t>Alte cheltuieli</t>
  </si>
  <si>
    <t>CAP. 6</t>
  </si>
  <si>
    <t>6.1</t>
  </si>
  <si>
    <t>Denumire</t>
  </si>
  <si>
    <t>Valoare (lei)</t>
  </si>
  <si>
    <t>Total eligibil</t>
  </si>
  <si>
    <t>Total neeligibil</t>
  </si>
  <si>
    <t>Nr crt</t>
  </si>
  <si>
    <t>Buget cerere</t>
  </si>
  <si>
    <t>Total ani</t>
  </si>
  <si>
    <t>Contribuţia proprie totală (la cheltuieli eligibile și neeligibile), asigurată din:</t>
  </si>
  <si>
    <t>I.a.</t>
  </si>
  <si>
    <t>I.b.</t>
  </si>
  <si>
    <t>II.a.</t>
  </si>
  <si>
    <t>II.b.</t>
  </si>
  <si>
    <t>Capitol</t>
  </si>
  <si>
    <t>SURSE DE FINANTARE</t>
  </si>
  <si>
    <t xml:space="preserve">   - Surse proprii</t>
  </si>
  <si>
    <t xml:space="preserve">   - Imprumuturi bancare / surse imprumutate</t>
  </si>
  <si>
    <t>Contribuţia solicitantului la cheltuieli neeligibile, inclusiv TVA aferenta</t>
  </si>
  <si>
    <t>Valoarea totala neeligibilă, inclusiv TVA aferenta</t>
  </si>
  <si>
    <t>an 5</t>
  </si>
  <si>
    <t>Valoarea totală a cererii de finantare, din care:</t>
  </si>
  <si>
    <t>TVA eligibil</t>
  </si>
  <si>
    <t>Valoare TVA neeligibil</t>
  </si>
  <si>
    <t>Cheltuieli eligibile, fără TVA</t>
  </si>
  <si>
    <t>Cheltuieli neeligibile, fără TVA</t>
  </si>
  <si>
    <t>TVA aferentă cheltuielilor neeligibile, și TVA recuperabilă aferentă cheltuielilor eligibile</t>
  </si>
  <si>
    <t>Cantitate</t>
  </si>
  <si>
    <t>Nr. crt.</t>
  </si>
  <si>
    <t>Denumirea capitolelor şi subcapitolelor de cheltuieli</t>
  </si>
  <si>
    <t>Valoare fără TVA</t>
  </si>
  <si>
    <t>TVA</t>
  </si>
  <si>
    <t>Valoare cu TVA</t>
  </si>
  <si>
    <t>lei</t>
  </si>
  <si>
    <t>1</t>
  </si>
  <si>
    <t>2</t>
  </si>
  <si>
    <t>3</t>
  </si>
  <si>
    <t>4</t>
  </si>
  <si>
    <t>5</t>
  </si>
  <si>
    <t>CAPITOLUL 1 Cheltuieli pentru obţinerea şi amenajarea terenului</t>
  </si>
  <si>
    <t>Obţinerea terenului</t>
  </si>
  <si>
    <t>1.3</t>
  </si>
  <si>
    <t>Amenajări pentru protecţia mediului şi aducerea terenului la starea iniţială</t>
  </si>
  <si>
    <t>1.4</t>
  </si>
  <si>
    <t>Cheltuieli pentru relocarea/protecţia utilităţilor</t>
  </si>
  <si>
    <t>Total capitol 1</t>
  </si>
  <si>
    <t>CAPITOLUL 2 Cheltuieli pentru asigurarea utilităţilor necesare obiectivului de investiţii</t>
  </si>
  <si>
    <t>Total capitol 2</t>
  </si>
  <si>
    <t>Studii</t>
  </si>
  <si>
    <t>Proiectare</t>
  </si>
  <si>
    <t>Consultanţă</t>
  </si>
  <si>
    <t>Asistenţă tehnică</t>
  </si>
  <si>
    <t>Total capitol 3</t>
  </si>
  <si>
    <t>Total capitol 4</t>
  </si>
  <si>
    <t>Organizare de şantier</t>
  </si>
  <si>
    <t>Comisioane, cote, taxe, costul creditului</t>
  </si>
  <si>
    <t>Cheltuieli diverse şi neprevăzute</t>
  </si>
  <si>
    <t>Cheltuieli pentru informare şi publicitate</t>
  </si>
  <si>
    <t>Total capitol 5</t>
  </si>
  <si>
    <t>Total capitol 6</t>
  </si>
  <si>
    <t>TVA neeligibil</t>
  </si>
  <si>
    <t>Cheltuieli pentru asigurarea utilităţilor necesare obiectivului de investiţii</t>
  </si>
  <si>
    <t>Alte studii specifice</t>
  </si>
  <si>
    <t>pe perioada de execuţie a lucrărilor</t>
  </si>
  <si>
    <t>Dirigenţie de şantier</t>
  </si>
  <si>
    <t xml:space="preserve">Cheltuieli cu activitățile obligatorii de informare și publicitate aferente proiectului  </t>
  </si>
  <si>
    <t xml:space="preserve">Cheltuielile de promovare a obiectivului de investiție </t>
  </si>
  <si>
    <t>1.1.</t>
  </si>
  <si>
    <t>4.2.</t>
  </si>
  <si>
    <t>1.4.</t>
  </si>
  <si>
    <t xml:space="preserve">6.2. </t>
  </si>
  <si>
    <t>COD SMIS</t>
  </si>
  <si>
    <t>Data estimata pentru semnarea contractului de finantare</t>
  </si>
  <si>
    <t>Perioada de realizare a activitatilor dupa semnarea contractului de finantare (luni)</t>
  </si>
  <si>
    <t>Curs INFOREURO</t>
  </si>
  <si>
    <t>Completați celulele cu informatiile solicitate</t>
  </si>
  <si>
    <t>Valoare fără TVA eligibila</t>
  </si>
  <si>
    <t>Valoare fără TVA neeligibila</t>
  </si>
  <si>
    <t>Valoare cu TVA eligiblia (valoare totala eligiblia</t>
  </si>
  <si>
    <t>Valoare cu TVA neeligiblia (valoare totala neeligiblia</t>
  </si>
  <si>
    <t xml:space="preserve"> Studii de teren</t>
  </si>
  <si>
    <t>Temă de proiectare</t>
  </si>
  <si>
    <t xml:space="preserve"> Studiu de prefezabilitate</t>
  </si>
  <si>
    <t xml:space="preserve"> Studiu de fezabilitate/documentaţie de avizare a lucrărilor de intervenţii şi deviz general</t>
  </si>
  <si>
    <t>Proiect tehnic şi detalii de execuţie</t>
  </si>
  <si>
    <t>Asistenţă tehnică din partea proiectantului</t>
  </si>
  <si>
    <t>Cheltuieli conexe organizării şantierului</t>
  </si>
  <si>
    <t>Categorie MySmis</t>
  </si>
  <si>
    <t>Subcategorie MySmis</t>
  </si>
  <si>
    <t>Cheltuieli pt asigurarea utilităţilor necesare obiectivului</t>
  </si>
  <si>
    <t>3.1.</t>
  </si>
  <si>
    <t>Servicii de evaluare, efectuate de un expert ANEVAR, în vederea stabilirii valorii terenurilor achiziționate</t>
  </si>
  <si>
    <t>Raport privind impactul asupra mediului</t>
  </si>
  <si>
    <t>Documentaţii-suport şi cheltuieli pentru obţinerea de avize, acorduri şi autorizaţii</t>
  </si>
  <si>
    <t xml:space="preserve"> Documentaţiile tehnice necesare în vederea obţinerii avizelor/acordurilor/autorizaţiilor</t>
  </si>
  <si>
    <t>Verificarea tehnică de calitate a proiectului tehnic şi a detaliilor de execuţie</t>
  </si>
  <si>
    <t xml:space="preserve">Consultanţă în domeniul managementului execuţiei investiţiei </t>
  </si>
  <si>
    <t>Audit financiar</t>
  </si>
  <si>
    <t>pentru participarea proiectantului la fazele incluse în programul de control al lucrărilor de execuţie, avizat de către Inspectoratul de Stat în Construcţii</t>
  </si>
  <si>
    <t xml:space="preserve"> Lucrări de construcţii şi instalaţii aferente organizării de şantier</t>
  </si>
  <si>
    <t>Comisioanele şi dobânzile aferente creditului băncii finanţatoare</t>
  </si>
  <si>
    <t>Cota aferentă ISC pentru controlul calităţii lucrărilor de construcţii</t>
  </si>
  <si>
    <t>Cota aferentă ISC pentru controlul statului în amenajarea teritoriului, urbanism şi pentru autorizarea lucrărilor de construcţii</t>
  </si>
  <si>
    <t>4.1.</t>
  </si>
  <si>
    <t>5.1.</t>
  </si>
  <si>
    <t>6.1.</t>
  </si>
  <si>
    <t>7 - Planul investitional</t>
  </si>
  <si>
    <t>1- Date Proiect</t>
  </si>
  <si>
    <t>3- Intreprindere in dificultate</t>
  </si>
  <si>
    <t>Completați celulele cu informatiile solicitate.</t>
  </si>
  <si>
    <t>Introducere:</t>
  </si>
  <si>
    <t>Verificarea Pragurilor</t>
  </si>
  <si>
    <t>PROGRAMUL REGIONAL SUD-VEST 2021-2027</t>
  </si>
  <si>
    <t xml:space="preserve">Cheltuieli eligibile pentru prezentul apel de proiecte
</t>
  </si>
  <si>
    <t>Gorcea Monica</t>
  </si>
  <si>
    <t>În funcţie de tipul de proiect, şi de ce se propune a se achiziţiona se va completa următorul tabel:</t>
  </si>
  <si>
    <t xml:space="preserve">Nr. crt. </t>
  </si>
  <si>
    <t>Denumirea</t>
  </si>
  <si>
    <t>UM</t>
  </si>
  <si>
    <t>Preţul unitar
(fără T.V.A)</t>
  </si>
  <si>
    <t>Valoare totală
 (fără T.V.A)</t>
  </si>
  <si>
    <t>Valoare eligibilă
(fără T.V.A)</t>
  </si>
  <si>
    <t>Valoare neeligibilă
(fără T.V.A)</t>
  </si>
  <si>
    <t>5=(3x4)</t>
  </si>
  <si>
    <t>Foaia de lucru 3- Intreprindere in dificultate se completeaza automat.</t>
  </si>
  <si>
    <t>Cheltuieli pentru:</t>
  </si>
  <si>
    <t> Denumire servicii</t>
  </si>
  <si>
    <t>Denumire lucrărilor</t>
  </si>
  <si>
    <t>TOTAL:</t>
  </si>
  <si>
    <t>Denumire studiu</t>
  </si>
  <si>
    <t>Verificare</t>
  </si>
  <si>
    <t>Active necorporale</t>
  </si>
  <si>
    <t xml:space="preserve">Lista de echipamente, dotări, mijloace de transport, lucrări sau servicii, cu încadrarea acestora în secțiunea de cheltuieli eligibile /neeligibile </t>
  </si>
  <si>
    <t xml:space="preserve">Echipamente şi dotări </t>
  </si>
  <si>
    <t xml:space="preserve">Servicii privind documentațiile topocadastrale și de întabulare în CF </t>
  </si>
  <si>
    <t>Taxe pentru obținerea de avize, acorduri și
autorizații</t>
  </si>
  <si>
    <t>Anunț de începere</t>
  </si>
  <si>
    <t>Anunt de  finalizare a proiectului</t>
  </si>
  <si>
    <t>Placă permanentă</t>
  </si>
  <si>
    <t>Autocolante.</t>
  </si>
  <si>
    <t>Anul depunerii cererii de finantare</t>
  </si>
  <si>
    <t xml:space="preserve">Completați celulele cu informatiile solicitate. </t>
  </si>
  <si>
    <t>Obsevatii</t>
  </si>
  <si>
    <t>Pentru a fi eligibil, solicitantul trebuie să nu se încadreze în categoria întreprinderilor în dificultate.</t>
  </si>
  <si>
    <t>O întreprindere este considerată a fi în dificultate dacă este îndeplinită cel puțin una dintre următoarele condiții*:</t>
  </si>
  <si>
    <t>1)</t>
  </si>
  <si>
    <t>2)</t>
  </si>
  <si>
    <t>3)</t>
  </si>
  <si>
    <t>*) În conformitate  cu prevederile Regulamentului (UE) nr. 651/2014 al Comisiei din 17 iunie 2014 de declarare a anumitor categorii de ajutoare compatibile cu piața internă în aplicarea articolelor 107 și 108 din tratat</t>
  </si>
  <si>
    <t>Verificarea încadrării solicitantului în categoria întreprinderilor în dificultate</t>
  </si>
  <si>
    <t>Punctele  de mai jos fac obiectul Declarației de eligibilitate, pe propria răspundere.</t>
  </si>
  <si>
    <t>*) În conformitate  cu prevederile Regulamentului (UE)  2021/1058 al Parlamentului European și al Consiliului din 24 iunie 2021 privind Fondul european de dezvoltare regională și Fondul de coeziune</t>
  </si>
  <si>
    <t>(1)   FEDR și Fondul de coeziune nu oferă sprijin pentru:(d)	o întreprindere în dificultate, astfel cum este definită la articolul 2 punctul 18 din Regulamentul (UE) nr. 651/2014, cu excepția cazului în care acest lucru este autorizat în temeiul unor norme privind ajutorul de minimis sau privind acordarea temporară de ajutoare de stat, instituite pentru a răspunde unor circumstanțe excepționale;</t>
  </si>
  <si>
    <r>
      <t>În cazul unei întreprinderi care nu este un IMM, atunci când, în ultimii doi ani, raportul datorii/capitaluri proprii al întreprinderii este mai mare de 7,5 și capacitatea de acoperire a dobânzilor calculată pe baza EBITDA se situează sub valoarea 1. 
(</t>
    </r>
    <r>
      <rPr>
        <sz val="9"/>
        <rFont val="Calibri"/>
        <family val="2"/>
        <charset val="238"/>
      </rPr>
      <t>N = anul fiscal anterior depunerii cererii de finanțare)</t>
    </r>
  </si>
  <si>
    <t>i.</t>
  </si>
  <si>
    <t>Raportul datorii totale / capitaluri proprii &gt; 7,5</t>
  </si>
  <si>
    <t>Datorii totale (Datorii ce trebuie plătite într-o perioadă de până la un an + Datorii ce trebuie plătite într-o perioadă de peste un an )</t>
  </si>
  <si>
    <t>Total Capitaluri proprii</t>
  </si>
  <si>
    <t>ii.</t>
  </si>
  <si>
    <t>Capacitatea de acoperire a dobânzilor, calculată pe baza EBITDA &lt; 1</t>
  </si>
  <si>
    <t>EBITDA = Profit net + Cheltuieli cu impozitele + Cheltuieli cu dobânzile + Cheltuieli cu amortizarea</t>
  </si>
  <si>
    <t xml:space="preserve">Cheltuieli cu dobânzile </t>
  </si>
  <si>
    <t>Atunci când întreprinderea face obiectul unei proceduri colective de insolvenţă sau îndeplineşte criteriile prevăzute în dreptul intern pentru ca o procedură colectivă de insolvenţă să fie deschisă la cererea creditorilor săi.</t>
  </si>
  <si>
    <t>Atunci când întreprinderea a primit ajutor pentru salvare şi nu a rambursat încă împrumutul sau nu a încetat garanţia sau a primit ajutoare pentru restructurare şi face încă obiectul unui plan de restructurare.</t>
  </si>
  <si>
    <t xml:space="preserve"> 0≤Datorii totale/ Capitaluri proprii totale ≤7,5   </t>
  </si>
  <si>
    <t>EBITDA/cheltuieli cu dobanzile  ≥ 1</t>
  </si>
  <si>
    <t xml:space="preserve">Intreprinderea   este in dificultate daca in  fiecare din ultimele doua exercitii financiare conditiile 0&gt; e1N&gt;7,5  și e2N&lt;1   SI </t>
  </si>
  <si>
    <r>
      <t xml:space="preserve"> 0&gt;e1</t>
    </r>
    <r>
      <rPr>
        <vertAlign val="subscript"/>
        <sz val="10"/>
        <rFont val="Calibri"/>
        <family val="2"/>
        <scheme val="minor"/>
      </rPr>
      <t>N-1</t>
    </r>
    <r>
      <rPr>
        <sz val="10"/>
        <rFont val="Calibri"/>
        <family val="2"/>
        <scheme val="minor"/>
      </rPr>
      <t>&gt;7,5 si e2</t>
    </r>
    <r>
      <rPr>
        <vertAlign val="subscript"/>
        <sz val="10"/>
        <rFont val="Calibri"/>
        <family val="2"/>
        <scheme val="minor"/>
      </rPr>
      <t>N-1</t>
    </r>
    <r>
      <rPr>
        <sz val="10"/>
        <rFont val="Calibri"/>
        <family val="2"/>
        <scheme val="minor"/>
      </rPr>
      <t>&lt;1   sunt cumulativ indeplinite in ultimii doi ani .</t>
    </r>
  </si>
  <si>
    <t>CAPITOLUL 3 Cheltuieli pentru proiectare şi asistenţă tehnică</t>
  </si>
  <si>
    <t>3.1.1.</t>
  </si>
  <si>
    <t>3.1.2.</t>
  </si>
  <si>
    <t>3.1.3.</t>
  </si>
  <si>
    <t xml:space="preserve">3.2. </t>
  </si>
  <si>
    <t>3.3.</t>
  </si>
  <si>
    <t>3.4.</t>
  </si>
  <si>
    <t>CAPITOLUL 4 Cheltuieli pentru investiţia de bază</t>
  </si>
  <si>
    <t>Construcţii şi instalaţii, din care</t>
  </si>
  <si>
    <t xml:space="preserve">Active necorporale aferente măsurilor conexe </t>
  </si>
  <si>
    <t>5.1.1.</t>
  </si>
  <si>
    <t xml:space="preserve">5.1.2. </t>
  </si>
  <si>
    <t>5.2.</t>
  </si>
  <si>
    <t>5.3.</t>
  </si>
  <si>
    <t>3.5.</t>
  </si>
  <si>
    <t>4.4.</t>
  </si>
  <si>
    <t xml:space="preserve">Construcţii, instalaţii și dotări  aferente măsurilor conexe </t>
  </si>
  <si>
    <t> TOTAL CAPITOL 3</t>
  </si>
  <si>
    <t>TOTAL CAPITOL 7</t>
  </si>
  <si>
    <t>CAP. 7</t>
  </si>
  <si>
    <t>7.1.</t>
  </si>
  <si>
    <t>Dotări, din care:</t>
  </si>
  <si>
    <t>Active necorporale, din care:</t>
  </si>
  <si>
    <t>total</t>
  </si>
  <si>
    <t>ACOPERIRE INVESTITIE</t>
  </si>
  <si>
    <t xml:space="preserve">total </t>
  </si>
  <si>
    <t>an</t>
  </si>
  <si>
    <t>buget cerere</t>
  </si>
  <si>
    <t>calculat</t>
  </si>
  <si>
    <t>TOTAL CHELTUIELI ELIGIBILE</t>
  </si>
  <si>
    <t>TOTAL CHELTUIELI NE-ELIGIBILE</t>
  </si>
  <si>
    <t>% cheltuieli eligibile</t>
  </si>
  <si>
    <t>Total resurse</t>
  </si>
  <si>
    <t>Rata de actualizare financiară</t>
  </si>
  <si>
    <t>Valoare TVA (TOTAL)</t>
  </si>
  <si>
    <t>Completați proiectia financiara privind costurile investitiei pe anii de implementare (an 1…7), in functie de perioada de implementare a proiectului.
Coloana "Total ani" verifica suma costurilor anuale cu costul total al investitiei, conform bugetului. Mesajul "Eroare!" se va afisa daca suma valorilor aferente anilor 1...5 nu este egala cu valoarea din buget a respectivului cost (coloana "Buget cerere")</t>
  </si>
  <si>
    <t>Completați proiectia financiara privind costurile investitiei pe anii de implementare (an 1…5), in functie de perioada de implementare a proiectului.</t>
  </si>
  <si>
    <t>TOTAL GENERAL DEVIZ HOTĂRÂRE nr. 907/2016</t>
  </si>
  <si>
    <t>TOTAL DEVIZ PROIECT</t>
  </si>
  <si>
    <t xml:space="preserve">Construcţii, instalaţii  aferente măsurilor conexe </t>
  </si>
  <si>
    <t xml:space="preserve">Expertizare tehnică                       </t>
  </si>
  <si>
    <t>3.5.1.</t>
  </si>
  <si>
    <t>3.5.2.</t>
  </si>
  <si>
    <t>3.5.3.</t>
  </si>
  <si>
    <t>3.5.4.</t>
  </si>
  <si>
    <t>3.5.5.</t>
  </si>
  <si>
    <t>3.6.</t>
  </si>
  <si>
    <t>3.7.</t>
  </si>
  <si>
    <t>3.8.</t>
  </si>
  <si>
    <t>3.8.1</t>
  </si>
  <si>
    <t>3.8.1.1.</t>
  </si>
  <si>
    <t>3.8.1.2</t>
  </si>
  <si>
    <t>3.8.2.</t>
  </si>
  <si>
    <t>4.3.</t>
  </si>
  <si>
    <t>4.5.</t>
  </si>
  <si>
    <t xml:space="preserve">4.6. </t>
  </si>
  <si>
    <t xml:space="preserve">Montaj utilaje, echipamente tehnologice şi funcţionale  aferente măsurilor conexe </t>
  </si>
  <si>
    <t>5.2.1.</t>
  </si>
  <si>
    <t>5.2.2.</t>
  </si>
  <si>
    <t>5.2.3.</t>
  </si>
  <si>
    <t>5.2.4</t>
  </si>
  <si>
    <t>5.2.5.</t>
  </si>
  <si>
    <t xml:space="preserve">Taxe pentru acorduri, avize  conforme şi autorizaţia de construire/  desfiinţare                               </t>
  </si>
  <si>
    <t>5.4.</t>
  </si>
  <si>
    <t>din care: C + M (1.2 + 1.3 +1.4 + 2 + 4.1 + 4.2 + 5.1.1</t>
  </si>
  <si>
    <t>CAPITOLUL 5 Alte cheltuieli</t>
  </si>
  <si>
    <t>3.5.6.</t>
  </si>
  <si>
    <t>Organizarea procedurilor de achizitie</t>
  </si>
  <si>
    <t>3.7.1.b</t>
  </si>
  <si>
    <t>3.7.1.a</t>
  </si>
  <si>
    <t>3.7.1.c</t>
  </si>
  <si>
    <t>Montaj utilaje, echipamente tehnologice şi funcţionale, din care</t>
  </si>
  <si>
    <t>Utilaje, echipamente tehnologice şi  funcţionale care necesită montaj, din care</t>
  </si>
  <si>
    <t xml:space="preserve">Utilaje, echipamente tehnologice şi  funcţionale care necesită montaj, aferente măsurilor conexe </t>
  </si>
  <si>
    <t xml:space="preserve">Dotări aferente măsurilor conexe </t>
  </si>
  <si>
    <t xml:space="preserve">Cota aferentă Casei Sociale a    Cota aferentă Casei Sociale a   Constructorilor - CSC                     </t>
  </si>
  <si>
    <t>5.4.1.</t>
  </si>
  <si>
    <t>5.4.2.</t>
  </si>
  <si>
    <t>BUGETUL CERERII DE FINANTARE</t>
  </si>
  <si>
    <t>TVA nerecuperabilă,aferentă cheltuielilor eligibile</t>
  </si>
  <si>
    <t>Cheltuieli pentru obtinerea si/sau amenajarea terenului</t>
  </si>
  <si>
    <t>Consultanţă la elaborarea cererii de finantare și a tuturor studiilor necesare întocmirii acesteia  ce vizează realizarea de proiecte care pot fi implementate prin POR 2021-2027</t>
  </si>
  <si>
    <t>CAP. 4</t>
  </si>
  <si>
    <t>1.2.</t>
  </si>
  <si>
    <t xml:space="preserve">Se va completa celula B13 cu anul depunerii cererii finantare. Data introdusa in celula trebuie sa fie in formatul yyyy. </t>
  </si>
  <si>
    <t>Se va completa celula B14 cu data estimata pentru semnarea contractului de finantare. Data introdusa in celula trebuie sa fie in formatul dd.mm.yyyy.</t>
  </si>
  <si>
    <t>Se va completa celula B15 cu numarul de luni estimat pentru realizarea activitatilor proiectului.</t>
  </si>
  <si>
    <t>Se va completa celula B9 cu codul SMIS alocat.</t>
  </si>
  <si>
    <t xml:space="preserve">CAP. 6  Cheltuieli de informare și publicitate </t>
  </si>
  <si>
    <t>Constructii si instalatii</t>
  </si>
  <si>
    <t>Expertiza tehnica</t>
  </si>
  <si>
    <t>Certificarea performanţei energetice şi auditul energetic al clădirilor</t>
  </si>
  <si>
    <t>Consultanţă la elaborarea cererii de finantare si a tuturor studiilor necesare intocmirii acesteia</t>
  </si>
  <si>
    <t xml:space="preserve">Organizarea procedurilor de achiziţie </t>
  </si>
  <si>
    <t>Cota aferentă Casei Sociale a Constructorilor - CSC</t>
  </si>
  <si>
    <t>Taxe pentru acorduri, avize conforme şi autorizaţia de construire/desfiinţare</t>
  </si>
  <si>
    <t>Dotari Conexe</t>
  </si>
  <si>
    <t>Active necorporale conexe</t>
  </si>
  <si>
    <t xml:space="preserve">Construcţii, instalaţii  si montaj  aferente măsurilor conexe </t>
  </si>
  <si>
    <t>Denumirea obiectivului de investitii</t>
  </si>
  <si>
    <t>euro</t>
  </si>
  <si>
    <t>LUCRARI</t>
  </si>
  <si>
    <t>1.2 Amenajarea terenului</t>
  </si>
  <si>
    <t>1.3 Amenajări pentru protecţia mediului şi aducerea terenului la starea iniţială</t>
  </si>
  <si>
    <t>1.4 Cheltuieli pentru relocarea/protecţia utilităţilor</t>
  </si>
  <si>
    <t>2 - Cheltuieli pentru asigurarea utilităţilor necesare obiectivului de investiţii</t>
  </si>
  <si>
    <t>SERVICII</t>
  </si>
  <si>
    <t>3.1.1 Studii de teren</t>
  </si>
  <si>
    <t>3.2 Documentaţii-suport şi cheltuieli pentru obţinerea de avize, acorduri şi autorizații</t>
  </si>
  <si>
    <t>3.7.1  Managementul de proiect pentru obiectivul de investiţii
3.6. Organizarea procedurilor de achiziţie</t>
  </si>
  <si>
    <t xml:space="preserve">3.8.1. Asistenţă tehnică din partea proiectantului
3.8.2. Dirigenţie de şantier/supervizare
</t>
  </si>
  <si>
    <t>Panouri temporare</t>
  </si>
  <si>
    <t>Lucrari</t>
  </si>
  <si>
    <t>ECHIPAMENTE / DOTARI / ACTIVE CORPORALE
LUCRARI</t>
  </si>
  <si>
    <t>ECHIPAMENTE / DOTARI / ACTIVE CORPORALE</t>
  </si>
  <si>
    <t>4.6 Active necorporale</t>
  </si>
  <si>
    <t>5.6 Cheltuieli conexe investitiei de baza</t>
  </si>
  <si>
    <t xml:space="preserve">5.1.1 Lucrări de construcţii şi instalaţii aferente organizării de şantier
</t>
  </si>
  <si>
    <t>5.1.2 Cheltuieli conexe organizării şantierului</t>
  </si>
  <si>
    <t>TAXE</t>
  </si>
  <si>
    <t xml:space="preserve">
5.2.2 Cota aferentă ISC pentru controlul calităţii lucrărilor de construcţii
5.2.3. Cota aferentă ISC pentru controlul statului în amenajarea teritoriului, urbanism şi pentru autorizarea lucrărilor de construcţii
5.2.4. Cota aferentă Casei Sociale a Constructorilor - CSC
5.2.5. Taxe pentru acorduri, avize conforme şi autorizaţia de construire/desfiinţare</t>
  </si>
  <si>
    <t>5.3 Cheltuieli diverse şi neprevăzute</t>
  </si>
  <si>
    <t>5.4 Cheltuieli pentru informare şi publicitate</t>
  </si>
  <si>
    <t>Total capitol 8</t>
  </si>
  <si>
    <t xml:space="preserve">Cheltuielile pentru activitati de constientizare/cooperare in domeniul protecției și conservării naturii, biodiversității și infrastructurilor verzi </t>
  </si>
  <si>
    <t>Materiale informare</t>
  </si>
  <si>
    <t>Servicii organizare evenimente</t>
  </si>
  <si>
    <t xml:space="preserve">Cap. 7  Cheltuielile pentru activitati de constientizare/cooperare in domeniul protecției și conservării naturii, biodiversității și infrastructurilor verzi </t>
  </si>
  <si>
    <t>7.1</t>
  </si>
  <si>
    <t>1 - Cheltuieli pentru obţinerea şi amenajarea terenului</t>
  </si>
  <si>
    <t xml:space="preserve"> 2  Cheltuieli pentru asigurarea utilităţilor necesare obiectivului</t>
  </si>
  <si>
    <t>4 -  Cheltuieli pentru investiţia de bază</t>
  </si>
  <si>
    <t xml:space="preserve">Se cuprind cheltuielile constând în lucrări de construcţii şi/sau dotari/echipamente, pe amplasamentul infrastructurii verzi-albastre, în limita a 15 % din valoarea totală eligibilă a proiectului </t>
  </si>
  <si>
    <t>5- Alte cheltuieli</t>
  </si>
  <si>
    <t>Se consideră eligibile dacă sunt detaliate corespunzător prin documente justificative şi doar în limita a 10% din cheltuielilor eligibile cuprinse la capitolele 1, 2 și 4.</t>
  </si>
  <si>
    <t xml:space="preserve">6  Cheltuieli de informare și publicitate </t>
  </si>
  <si>
    <t>Nr ctr</t>
  </si>
  <si>
    <t>Categorie_NUME SMIS</t>
  </si>
  <si>
    <t xml:space="preserve">Subcategorie_NUME SMIS </t>
  </si>
  <si>
    <t>Capitol in Devizul General cf. HG 907/2016, cu modificările și completările ulterioare</t>
  </si>
  <si>
    <t>Subcapitol in Devizul General cf. HG 907/2016, cu modificările și completările ulterioare</t>
  </si>
  <si>
    <t>ECHIPAMENTE / DOTĂRI / ACTIVE CORPORALE</t>
  </si>
  <si>
    <t>1.1. Obținerea terenului</t>
  </si>
  <si>
    <t xml:space="preserve">CAP. 1. Cheltuieli pentru obținerea și amenajarea terenului  </t>
  </si>
  <si>
    <t>1.3 Amenajări pentru protecția mediului și aducerea terenului la starea inițială</t>
  </si>
  <si>
    <t>1.4 Cheltuieli pentru relocarea/protecția utilităților</t>
  </si>
  <si>
    <t>2 - Cheltuieli pentru asigurarea utilităților necesare obiectivului de investiții</t>
  </si>
  <si>
    <t>CAP. 2. Cheltuieli pentru asigurarea utilităților necesare obiectivului de investiții</t>
  </si>
  <si>
    <t xml:space="preserve">CAP. 3. Cheltuieli pentru proiectare și asistență tehnică </t>
  </si>
  <si>
    <t>3.1.2 Raport privind impactul asupra mediului</t>
  </si>
  <si>
    <t>3.1.3 Alte studii specifice</t>
  </si>
  <si>
    <t>3.2 Documentații-suport și cheltuieli pentru obținerea de avize, acorduri și autorizații</t>
  </si>
  <si>
    <t>3.3 Expertizare tehnică</t>
  </si>
  <si>
    <t>3.4 Certificarea performanței energetice și auditul energetic al clădirilor</t>
  </si>
  <si>
    <t>3.5.1 Tema de proiectare</t>
  </si>
  <si>
    <t>3.5.2 Studiu de prefezabilitate</t>
  </si>
  <si>
    <t>3.5.3. Studiu de fezabilitate/documentație de avizare a lucrărilor de intervenții și deviz general</t>
  </si>
  <si>
    <t>3.5.4. Documentațiile tehnice necesare în vederea obținerii avizelor/acordurilor/autorizațiilor</t>
  </si>
  <si>
    <t>3.5.5. Verificarea tehnică de calitate a proiectului tehnic și a detaliilor de execuție</t>
  </si>
  <si>
    <t>3.5.6. Proiect tehnic și detalii de execuție</t>
  </si>
  <si>
    <t>3.6. Organizarea procedurilor de achiziție</t>
  </si>
  <si>
    <t>3.7.1 Managementul de proiect pentru obiectivul de investiții</t>
  </si>
  <si>
    <t>3.7.2. Auditul financiar</t>
  </si>
  <si>
    <t>3.8.1. Asistență tehnică din partea proiectantului</t>
  </si>
  <si>
    <t>3.8.2. Dirigenție de șantier/supervizare</t>
  </si>
  <si>
    <t>4.1 Construcții și instalații</t>
  </si>
  <si>
    <t xml:space="preserve">CAP. 4. Cheltuieli pentru investiția de bază     </t>
  </si>
  <si>
    <t>4.1.1 Construcții și instalații - reabilitare termică</t>
  </si>
  <si>
    <t xml:space="preserve">4.1.2 Construcții și instalații - consolidare </t>
  </si>
  <si>
    <t>4.2 Montaj utilaje, echipamente tehnologice și funcționale</t>
  </si>
  <si>
    <t>4.3 Utilaje, echipamente tehnologice și funcționale care necesită montaj</t>
  </si>
  <si>
    <t>4.4 Utilaje, echipamente tehnologice și funcționale care nu necesită montaj și echipamente de transport</t>
  </si>
  <si>
    <t>4.5 Dotări</t>
  </si>
  <si>
    <t>CHELTUIELI CU ACTIVE NECORPORALE</t>
  </si>
  <si>
    <t>5.1.1 Lucrări de construcții și instalații aferente organizării de șantier</t>
  </si>
  <si>
    <t>CAP. 5. Alte cheltuieli</t>
  </si>
  <si>
    <t>5.1.2 Cheltuieli conexe organizării șantierului</t>
  </si>
  <si>
    <t>5.2.1. Comisioanele și dobânzile aferente creditului băncii finanțatoare</t>
  </si>
  <si>
    <t>5.2.2 Cota aferentă ISC pentru controlul calității lucrărilor de construcții</t>
  </si>
  <si>
    <t>5.2.3. Cota aferentă ISC pentru controlul statului în amenajarea teritoriului, urbanism și pentru autorizarea lucrărilor de construcții</t>
  </si>
  <si>
    <t>5.2.4. Cota aferentă Casei Sociale a Constructorilor - CSC</t>
  </si>
  <si>
    <t>5.2.5. Taxe pentru acorduri, avize conforme și autorizația de construire/desființare</t>
  </si>
  <si>
    <t>5.3 Cheltuieli diverse și neprevăzute</t>
  </si>
  <si>
    <t>5.4 Cheltuieli pentru informare și publicitate</t>
  </si>
  <si>
    <t>6.1 Pregătirea personalului de exploatare</t>
  </si>
  <si>
    <t>CAP. 6. - Cheltuieli pentru probe tehnologice și teste</t>
  </si>
  <si>
    <t>CAP. 1 - 1.1. Obținerea terenului</t>
  </si>
  <si>
    <t>CAP.1 - 1.2 Amenajarea terenului</t>
  </si>
  <si>
    <t>CAP.1 -1.3 Amenajări pentru protecția mediului și aducerea terenului la starea inițială</t>
  </si>
  <si>
    <t>CAP.1 - 1.4 Cheltuieli pentru relocarea/protecția utilităților</t>
  </si>
  <si>
    <t>CAP.2 - 2 Cheltuieli pentru asigurarea utilităților necesare obiectivului de investiții</t>
  </si>
  <si>
    <t>CAP.3 - 3.1.1 Studii de teren</t>
  </si>
  <si>
    <t>CAP.3 - 3.1.2 Raport privind impactul asupra mediului</t>
  </si>
  <si>
    <t>CAP.3 - 3.1.3 Alte studii specifice</t>
  </si>
  <si>
    <t>CAP.3 - 3.2 Documentații-suport și cheltuieli pentru obținerea de avize, acorduri și autorizații</t>
  </si>
  <si>
    <t>CAP.3 - 3.3 Expertizare tehnică</t>
  </si>
  <si>
    <t>CAP.3 - 3.4 Certificarea performanței energetice și auditul energetic al clădirilor</t>
  </si>
  <si>
    <t>CAP.3 - 3.5.1 Tema de  proiectare</t>
  </si>
  <si>
    <t>CAP.3 - 3.5.2 Studiu de prefezabilitate</t>
  </si>
  <si>
    <t>CAP.3 - 3.5.3 Studiu de fezabilitate/ documentație de avizare a</t>
  </si>
  <si>
    <t>lucrărilor de intervenții și deviz general</t>
  </si>
  <si>
    <t>CAP.3 - 3.5.4. Documentațiile tehnice necesare în vederea obținerii avizelor/acordurilor/autorizațiilor</t>
  </si>
  <si>
    <t>CAP.3 - 3.5.5. Verificarea tehnică de calitate a proiectului tehnic și a detaliilor de execuție</t>
  </si>
  <si>
    <t>CAP.3 - 3.5.6. Proiect tehnic și detalii de execuție</t>
  </si>
  <si>
    <t>Cap.3 - 3.6 Organizarea procedurilor de achizitie</t>
  </si>
  <si>
    <t>CAP. 3 - 3.7.1  Managementul de proiect pentru obiectivul de investiții</t>
  </si>
  <si>
    <t>CAP.3 - 3.7.2. Auditul financiar</t>
  </si>
  <si>
    <t>CAP.3 - 3.8.1.1. Asistență tehnică din partea proiectantului pe perioada de execuție a lucrărilor</t>
  </si>
  <si>
    <t>CAP.3 - 3.8.1.2. Asistență tehnică din partea proiectantului pentru participarea proiectantului la fazele incluse în programul de control al lucrărilor de execuție, avizat de către Inspectoratul de Stat în Construcții</t>
  </si>
  <si>
    <t>CAP.3 - 3.8.2. Dirigenție de șantier</t>
  </si>
  <si>
    <t>CAP.4 - 4.1 Construcții și instalații</t>
  </si>
  <si>
    <t>CAP.4 - 4.2 Montaj utilaje echipamente tehnologice și funcționale</t>
  </si>
  <si>
    <t>CAP.4 - 4. 3 Utilaje, echipamente tehnologice si funcționale care necesită montaj</t>
  </si>
  <si>
    <t>CAP.4 - 4.4. Utilaje fără montaj si echipamente de transport</t>
  </si>
  <si>
    <t>CAP.4 - 4.5 Dotări</t>
  </si>
  <si>
    <t>CAP. 4 - 4.6. Active necorporale</t>
  </si>
  <si>
    <t>CAP.5 - 5.1.1. Lucrări de construcții și instalații aferente organizării de șantier</t>
  </si>
  <si>
    <t>CAP.5 - 5.1.2 Cheltuieli conexe organizării șantierului</t>
  </si>
  <si>
    <t>CAP.5 - 5.2.1. Comisioanele și dobânzile aferente creditului băncii finanțatoare</t>
  </si>
  <si>
    <t>CAP.5 - 5.2.2 Cota aferentă ISC pentru controlul calității lucrărilor de construcții</t>
  </si>
  <si>
    <t>CAP.5 - 5.2.3. Cota aferentă ISC pentru controlul statului în amenajarea teritoriului, urbanism și pentru autorizarea lucrărilor de construcții</t>
  </si>
  <si>
    <t>CAP.5 - 5.2.4. Cota aferentă Casei Sociale a Constructorilor - CSC</t>
  </si>
  <si>
    <t>CAP.5 - 5.2.5. Taxe pentru acorduri, avize conforme și autorizația de construire/desființare</t>
  </si>
  <si>
    <t>CAP.5 - 5.3 Cheltuieli diverse și neprevăzute</t>
  </si>
  <si>
    <t>CAP.5 - 5.4 Cheltuieli pentru informare și publicitate</t>
  </si>
  <si>
    <t>CAP.6 - 6.1 Pregătirea personalului de exploatare</t>
  </si>
  <si>
    <t xml:space="preserve">
Cheltuieli cu activitățile obligatorii de informare și publicitate aferente proiectului, cheltuieli de promovare a obiectivului de investitie sunt eligibile în conformitate cu prevederile contractului de finanţare.</t>
  </si>
  <si>
    <t xml:space="preserve">Notă: Având în vedere specificul obiectivului de investiție, proiectantul va încadra corespunzător anumite tipuri de lucrări la capitolul 4.1, acestea făcând parte din investiția de bază. </t>
  </si>
  <si>
    <r>
      <rPr>
        <b/>
        <sz val="9"/>
        <color rgb="FFFF0000"/>
        <rFont val="Calibri"/>
        <family val="2"/>
        <scheme val="minor"/>
      </rPr>
      <t>Amenajarea terenului. Se includ cheltuielile efectuate la începutul lucrărilor, exclusiv cele aferente lucrărilor pentru investiția de bază, precum</t>
    </r>
    <r>
      <rPr>
        <sz val="9"/>
        <color rgb="FFFF0000"/>
        <rFont val="Calibri"/>
        <family val="2"/>
        <scheme val="minor"/>
      </rPr>
      <t>:
a) demolări;
b) demontări;
c) dezafectări;
d) defrişări;
e) colectare, sortare şi transport la depozitele autorizate al deşeurilor rezultate;
f) sistematizări pe verticală;
g) accesuri/alei/parcări/drenuri/rigole/canale de scurgere, ziduri de sprijin;
h) drenaje;
i) epuizmente (exclusiv cele aferente realizării lucrărilor pentru investiţia de bază)
j) lucrări pentru pregătirea amplasamentului;
K) devieri de cursuri de apă;
m) descărcări de sarcină arheologică sau, după caz, protejare în timpul execuţiei obiectivului de investiţii (în cazul executării unor lucrări pe amplasamente ce fac parte din Lista monumentelor istorice sau din Repertoriul arheologic naţional);</t>
    </r>
  </si>
  <si>
    <t xml:space="preserve">Amenajări pentru protecţia mediului şi aducerea terenului la starea iniţială 
</t>
  </si>
  <si>
    <t>Cheltuieli pentru relocarea/protecţia utilităţilor (devieri reţele de utilităţi din amplasament), precum: 
- apă, canal, energie electrică, gaz, telecomunicații etc 
- inclusiv cheltuielile de relocare realizate în baza contractelor încheiate cu distribuitorii de utilități publice, în conformitate cu legislația specifică în vigoare</t>
  </si>
  <si>
    <t>Cheltuieli pentru asigurarea utilităţilor necesare obiectivului de investiţii
Cuprinde cheltuielile aferente lucrărilor pentru asigurarea cu utilităţile necesare a funcţionării obiectivului de investiţie, care se execută pe amplasamentul delimitat din punct de vedere juridic ca aparţinând obiectivului de investiţie, precum şi cheltuielile aferente racordării la reţelele de utilităţi, precum:
a)	alimentare cu apă;
b)	canalizare;
c)	alimentare cu gaze naturale;
d)	agent termic;
e)	energie electrică;
f)	telecomunicaţii;
g)	alte utilităţi.</t>
  </si>
  <si>
    <r>
      <t xml:space="preserve">Studii. </t>
    </r>
    <r>
      <rPr>
        <sz val="9"/>
        <color rgb="FFFF0000"/>
        <rFont val="Calibri"/>
        <family val="2"/>
        <scheme val="minor"/>
      </rPr>
      <t>Se cuprind cheltuielile pentru studii geotehnice, geologice, hidrologice, hidrogeotehnice, fotogrammetrice, topografice şi de stabilitate ale terenului pe care se amplasează obiectivul de investiţie, raportul privind impactul asupra mediului, studii de specialitate necesare în funcție de specificul investiției.</t>
    </r>
  </si>
  <si>
    <t>Obţinere avize, acorduri, autorizaţii
a. obţinerea/prelungirea valabilităţii certificatului de urbanism, precum şi toate taxele pentru avizele cerute prin certificatul de urbanism, 
b. obţinerea/prelungirea valabilităţii autorizaţiei de construire/desfiinţare, 
c. obţinerea avizelor şi acordurilor pentru racorduri şi branşamente la reţele publice de alimentare cu apă, canalizare, alimentare cu gaze, alimentare cu agent termic, energie electrică, telefonie;
d. obtinerea certificatului de nomenclatură stradală și adresă;
e. întocmirea documentaţiei cadastrale, obţinerea numărului cadastral provizoriu şi înregistrarea imobilului în cartea funciară;
f. obţinerea actului administrativ al autorității competente pentru protecția mediului;
g. obţinerea avizului de protecție civilă/PSI;
h. avizul de specialitate în cazul obiectivelor de patrimoniu;
i. alte avize, acorduri şi autorizaţii.</t>
  </si>
  <si>
    <t xml:space="preserve"> Proiectare şi inginerie
a. studiu de fezabilitate/documentaţie de avizare a lucrărilor de intervenţii şi deviz general;
b. expertizare tehnică a construcțiilor existente, a structurilor și/sau, după caz, a proiectelor tehnice, inclusiv întocmirea de către expertul tehnic a raportului de expertiză, 
c. documentaţie de avizare a lucrărilor de intervenţii și deviz general, 
d. proiect tehnic, detalii de execuţie, 
e. verificarea tehnică de calitate a proiectului tehnic și a detaliilor de execuție; 
f. documentaţii tehnice necesare în vederea obţinerii acordurilor, avizelor şi autorizaţiilor aferente obiectivului de investiție (documentații ce stau la baza emiterii avizelor și acordurilor impuse prin certificatul de urbanism, documentaţii urbanistice, studii de impact, studii/expertize de amplasament, studii de specialitate necesare în funcție de specificul investiției).
</t>
  </si>
  <si>
    <t>Consultanţă,  cuprinde cheltuieli efectuate pentru: 
  a.	plata serviciilor de consultanţă la elaborarea cererii de finantare si a tuturor studiilor necesare intocmirii acesteia;
b.	plata serviciilor de consultanţă în domeniul managementului proiectului ;
c.	serviciile de consultanţă în scopul elaborării documentaţiei de atribuire şi/sau aplicării procedurilor de atribuire a contractelor de achiziţie publică, dacă este cazul.</t>
  </si>
  <si>
    <t>Asistenţă tehnică, cuprinde cheltuielile efectuate pentru:  
a)	asistenţă tehnică din partea proiectantului (în cazul în care aceasta nu intră în tarifarea proiectului),
- pe perioada de execuţie a lucrărilor 
- pentru participarea proiectantului la fazele incluse în programul de control al lucrărilor de execuție, avizat de către inspectoratul de stat în construcții;
b)	dirigenție de șantier, asigurată de personal tehnic de specialitate, autorizat.</t>
  </si>
  <si>
    <t>3.1.1 Studii de teren,
 3.1.2  Raport privind impactul asupra mediului
3.1.3 Alte studii specifice</t>
  </si>
  <si>
    <t>3 - Cheltuieli pentru proiectare şi asistenţă tehnică</t>
  </si>
  <si>
    <r>
      <t xml:space="preserve">Cheltuieli pentru proiectare şi asistenţă tehnică  sunt eligibile cumulat, în </t>
    </r>
    <r>
      <rPr>
        <b/>
        <sz val="9"/>
        <color rgb="FFFF0000"/>
        <rFont val="Calibri"/>
        <family val="2"/>
        <scheme val="minor"/>
      </rPr>
      <t xml:space="preserve">limita a 10% din valoarea cheltuielilor eligibile finantate in cadrul capitlolul 4 „Cheltuieli pentru investitia de baza” </t>
    </r>
  </si>
  <si>
    <t xml:space="preserve">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3.3 Expertizare tehnică
</t>
  </si>
  <si>
    <t xml:space="preserve">4.1 Construcţii şi instalaţii
4.2 Montaj utilaje, echipamente tehnologice şi funcţionale
</t>
  </si>
  <si>
    <t xml:space="preserve"> Construcţii şi instalaţii: Se includ cheltuielile efectuate pentru realizarea activitatii de baza, asa cum este detaliata in sectiunea 5.2.3 din Ghid.
</t>
  </si>
  <si>
    <t>Utilaje, echipamente tehnologice şi  funcţionale care nu necesită montaj</t>
  </si>
  <si>
    <t xml:space="preserve">Dotări, se includ  utilaje, echipamente tehnologice şi funcţionale cu si fara montaj, </t>
  </si>
  <si>
    <t xml:space="preserve">4.4 Utilaje, echipamente tehnologice şi funcţionale care nu necesită montaj şi echipamente de transport
4.5 Dotări
4.3 Utilaje, echipamente tehnologice şi funcţionale care necesită montaj
 4.2 Montaj utilaje, echipamente tehnologice şi funcţionale 
</t>
  </si>
  <si>
    <t xml:space="preserve">Se cuprind cheltuielile pentru procurarea de bunuri care, conform legii, intră în categoria mijloacelor fixe şi/sau obiectelor de inventar, necesare implementarii proiectului şi respectă prevederile contractului de finanţare.
Notă: Cheltuielile aferente măsurilor conexe se vor încadra în categoria cheltuielilor conexe, conform prevederilor din ghid                                                                                                         </t>
  </si>
  <si>
    <t xml:space="preserve">Se cuprind cheltuielile cu achiziţionarea activelor necorporale: drepturi referitoare la brevete, licenţe, know-how sau cunoştinţe tehnice nebrevetate. </t>
  </si>
  <si>
    <t>Utilaje, echipamente tehnologice şi  funcţionale care nu necesită montaj si echipamente de transport , din care:</t>
  </si>
  <si>
    <t xml:space="preserve">Construcţii, instalaţii si dotari - cheltuieli conexe investitiei de baza
Cheltuielile conexe investitiei de baza, respectiv realizării de spaţii verzi, dar necesare pentru asigurarea funcționalității investiției, reprezinta cheltuielile necesare realizarii  accesibilitatii în cadrul spațiilor verzi, dar și asigurarii durabilitatii si sustenabilitatii investițiilor, includ cheltuieli pentru:
a) realizarea de alei, foișoare, pergole, 
b) realizarea de grupuri sanitare, spații pentru întreținere/vestiare,
c) realizarea de scene în aer liber, 
d) realizarea de piste pentru bicicliști,
e) realizarea de pontoane, platforme de popas
f) constuirea de trotuare, 
g) achizitia de mobilier urban confecționat din materiale ecologice/prietenoase cu mediul,
h) crearea de facilități pentru recreere pe terenurile amenajate (hotspot-uri Wi-Fi, zone special amenajate pentru sport, locuri de joacă pentru copii), 
i) realizarea unor sisteme inteligente de supraveghere video în spațiile amenajate prin proiect; etc. 
j) Cheltuieli cu echipamente necesare instalării  de sisteme de supraveghere video și Wi-Fi în spațiile publice.
etc
</t>
  </si>
  <si>
    <r>
      <t xml:space="preserve"> Organizare de şantier
 Lucrări de construcţii şi instalaţii aferente organizării de şantier
</t>
    </r>
    <r>
      <rPr>
        <sz val="9"/>
        <color rgb="FFFF0000"/>
        <rFont val="Calibri"/>
        <family val="2"/>
        <scheme val="minor"/>
      </rPr>
      <t xml:space="preserve">Cheltuieli aferente realizării unor construcții provizorii sau amenajări în construcții existente, precum și cheltuieli de desființare a organizării de şantier: 
a.	vestiare/barăci/spații de lucru pentru personalul din șantier,
b.	platforme tehnologice/dezafectarea platformelor tehnologice,
c.	grupuri sanitare,
d.	rampe de spălare auto,
e.	depozite pentru materiale,
f.	fundații pentru macarale,
g.	reţele electrice de iluminat şi forţă,
h.	căi de acces,
i.	branșamente/racorduri la utilităţi, 
j.	împrejmuiri,
k.	panouri de prezentare, 
l.	pichete de incendiu, 
m.	cheltuieli pentru desfiinţarea organizării de şantier, inclusiv cheltuielile necesare readucerii terenurilor ocupate la starea lor inițială, la terminarea execuției lucrărilor de investiții, cu excepția cheltuielilor aferente pct. “Amenajări pentru protecţia mediului şi aducerea la starea iniţială”,
n.	cheltuielile aferente construcțiilor provizorii pentru protecția civilă. </t>
    </r>
  </si>
  <si>
    <t>Decontarea cheltuielilor aferente acestei linii bugetare se realizează pe baza situațiilor de lucrări detaliate la nivel de articol de deviz</t>
  </si>
  <si>
    <r>
      <t xml:space="preserve"> Cheltuieli conexe organizării de şantier
</t>
    </r>
    <r>
      <rPr>
        <sz val="9"/>
        <color rgb="FFFF0000"/>
        <rFont val="Calibri"/>
        <family val="2"/>
        <scheme val="minor"/>
      </rPr>
      <t>Se cuprind cheltuielile pentru: 
a.	obţinerea autorizaţiei de construire/ desfiinţare aferente lucrărilor de organizare de şantier;
b.	taxe de amplasament; 
c.	închirieri semne de circulaţie, 
d.	întreruperea temporară a rețelelor de transport sau distribuție de apă, canalizare, agent termic, energie electrică, gaze naturale, 
e.	contractele de asistenţă cu poliţia rutieră,
f.	contractele temporare cu furnizorul de energie electrică, cu furnizorul de apă și cu unităţile de salubrizare,
g.	taxă depozit ecologic,
h.	taxe locale,
i.	chirii pentru ocuparea temporară a domeniului public,
j.	închirieri de vestiare/baraci/containere/ grupuri sanitare,
k.	cheltuielile necesare readucerii terenurilor ocupate la starea lor inițială, la terminarea execuției lucrărilor de investiții/intervenții, operațiune care constituie obligația executanților, cu excepția cheltuielilor aferente pct. “Amenajări pentru protecţia mediului şi aducerea la starea iniţială”.
l.	costul energiei electrice și al apei consumate în incinta organizării de şantier pe durata de execuţie a lucrărilor.
m.	paza șantierului</t>
    </r>
  </si>
  <si>
    <t>Comisioane, cote si taxe 
Se cuprind, după caz:
a.	cota aferentă Inspectoratului de Stat în Construcţii, calculată potrivit prevederilor Legii nr. 10/1995 privind calitatea în construcții, republicată
b.	cota aferentă Inspectoratului de Stat în Construcţii, calculată potrivit prevederilor Legii nr. 50/1991 privind autorizarea executării lucrărilor de construcții, republicată, cu modificările și completările ulterioare
c.	cota aferentă Casei Sociale a Constructorilor - CSC, în aplicarea prevederilor Legii nr. 215/1997 privind Casa Socială a Constructorilor
d.	taxe pentru acorduri, avize conforme şi autorizaţia de construire/desfiinţare.</t>
  </si>
  <si>
    <t xml:space="preserve">  Cheltuieli diverse şi neprevăzute
Cheltuielile diverse și neprevăzute vor fi folosite în conformitate cu legislația în domeniul achizițiilor publice ce face referire la modificările contractuale.
</t>
  </si>
  <si>
    <t>Cheltuieli cu servicii pentru organizarea de evenimente și cursuri de formare</t>
  </si>
  <si>
    <t xml:space="preserve"> 7  Cheltuielile pentru activitati de constientizare/cooperare in domeniul protecției și conservării naturii, biodiversității și infrastructurilor verzi</t>
  </si>
  <si>
    <t>Sunt eligibile cheltuieli cu servicii de organizare evenimente de constientizare in domeniul protecției și conservării naturii, biodiversității și infrastructurilor verzi</t>
  </si>
  <si>
    <t>Montaj utilaje, echipamente tehnologice şi funcţionale</t>
  </si>
  <si>
    <t xml:space="preserve">Pregătirea personalului de exploatare     </t>
  </si>
  <si>
    <t xml:space="preserve">Probe tehnologice şi teste                </t>
  </si>
  <si>
    <r>
      <t xml:space="preserve">Datele se introduc numai in celulele marcate cu </t>
    </r>
    <r>
      <rPr>
        <b/>
        <sz val="9"/>
        <color theme="4" tint="0.39997558519241921"/>
        <rFont val="Calibri"/>
        <family val="2"/>
        <charset val="238"/>
        <scheme val="minor"/>
      </rPr>
      <t>albastru;</t>
    </r>
    <r>
      <rPr>
        <b/>
        <sz val="9"/>
        <color theme="1" tint="0.249977111117893"/>
        <rFont val="Calibri"/>
        <family val="2"/>
        <scheme val="minor"/>
      </rPr>
      <t xml:space="preserve">  datele se introduc in LEI. A nu se modifica formulele de calcul - acestea sunt calculate automat in urma introducerii datelor de intrare.</t>
    </r>
  </si>
  <si>
    <t>2- Cheltuieli eligibile</t>
  </si>
  <si>
    <t>In aceasta foaie de calcul se regaseste corespondenta dintre categoriile de cheltuieli eligibile in cadrul acestui apel de proiecte si categoriile si subcategoriile de cheltuieli din SMIS2021</t>
  </si>
  <si>
    <t>3- Calcule buget</t>
  </si>
  <si>
    <t>In aceasta foaie de calcul se vor introduc toate cheltuielile incluse atat in deviz cat si alte cheltuieli necesare implementarii proiectului pe categorii si subcategorii; se completeaza dor celulele evidentiate cu culoarea bleu</t>
  </si>
  <si>
    <t>4- Buget_Cerere</t>
  </si>
  <si>
    <t>Foaia de lucru 4-Buget_cerere este completată automat pe baza informatiilor din foaia de calcul 3.</t>
  </si>
  <si>
    <t>5- Plan investitional</t>
  </si>
  <si>
    <t>6 - Lista de echipamante</t>
  </si>
  <si>
    <t>7 - Matricea de corelare BP-DGI</t>
  </si>
  <si>
    <t>sheet informativ, a se utiliza in corelarea corecta a cheltuielilor cu devizul general si structura de categorii / subcategorii de cheltuieli din SMIS 2021</t>
  </si>
  <si>
    <t xml:space="preserve">ECHIPAMENTE / DOTARI / ACTIVE CORPORALE
</t>
  </si>
  <si>
    <t>1.1. Obtinerea terenului</t>
  </si>
  <si>
    <t>3.5.1 Tema proiectare
3.5.2 Studiu de prefezabilitate
3.5.3. Studiu de fezabilitate/documentaţie de avizare a lucrărilor de intervenţii şi deviz general
3.5.4. Documentaţiile tehnice necesare în vederea obţinerii avizelor/acordurilor/autorizaţiilor
3.5.5. Verificarea tehnică de calitate a proiectului tehnic şi a detaliilor de execuţie
3.5.6. Proiect tehnic şi detalii de execuţie
3.1.3 Alte studii de specialitate</t>
  </si>
  <si>
    <t>4.1 Construcţii şi instalaţii
4.2 Montaj utilaje, echipamente tehnologice şi funcţionale
5.6 Cheltuieli conexe investitiei de baza</t>
  </si>
  <si>
    <t>4.4 Utilaje, echipamente tehnologice şi funcţionale care nu necesită montaj şi echipamente de transport
4.5 Dotări
4.3 Utilaje, echipamente tehnologice şi funcţionale care necesită montaj</t>
  </si>
  <si>
    <t>5.1.1 Lucrări de construcţii şi instalaţii aferente organizării de şantier
5.1.2 Cheltuieli conexe organizării şantierului</t>
  </si>
  <si>
    <t>cheltuieli cu servicii pentru organizarea de evenimente si cursuri de formare</t>
  </si>
  <si>
    <t xml:space="preserve"> </t>
  </si>
  <si>
    <t>Obiectiv de Politică: O Europă mai verde, rezilientă, cu emisii reduse de dioxid de carbon, care se îndreaptă către o economie cu zero emisii de dioxid de carbon, prin promovarea tranziției către o energie curată și echitabilă, a investițiilor verzi și albastre, a economiei circulare, a atenuării schimbărilor climatice și a adaptării la acestea, a prevenirii și gestionării riscurilor, precum și a unei mobilități urbane durabile (OP 2)</t>
  </si>
  <si>
    <t>Denumire Prioritate: Prioritatea 3 EFICIENȚĂ ENERGETICĂ ȘI INFRASTRUCTURĂ VERDE</t>
  </si>
  <si>
    <t>Denumire Obiectiv specific: 2.7 -  Intensificarea acțiunilor de protecție și conservare a naturii, a biodiversității și a infrastructurii verzi, inclusiv în zonele urbane, precum și reducerea tuturor formelor de poluare</t>
  </si>
  <si>
    <t>ACȚIUNEA: SPRIJIN PENTRU CONSERVAREA, ÎMBUNĂTĂȚIREA SAU EXTINDEREA INFRASTRUCTURII VERZI-ALBASTRE</t>
  </si>
  <si>
    <t>APELUL DE PROIECTE: PR SV/Orașe1/3B/2.7/2023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</si>
</sst>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00"/>
  </numFmts>
  <fonts count="64" x14ac:knownFonts="1">
    <font>
      <sz val="10"/>
      <name val="Calibri"/>
      <family val="2"/>
      <charset val="238"/>
    </font>
    <font>
      <sz val="11"/>
      <color theme="1"/>
      <name val="Calibri"/>
      <family val="2"/>
      <scheme val="minor"/>
    </font>
    <font>
      <sz val="11"/>
      <color theme="1"/>
      <name val="Calibri"/>
      <family val="2"/>
      <scheme val="minor"/>
    </font>
    <font>
      <sz val="11"/>
      <color theme="1"/>
      <name val="Calibri"/>
      <family val="2"/>
      <charset val="238"/>
      <scheme val="minor"/>
    </font>
    <font>
      <sz val="11"/>
      <color indexed="8"/>
      <name val="Calibri"/>
      <family val="2"/>
    </font>
    <font>
      <sz val="10"/>
      <name val="Calibri"/>
      <family val="2"/>
      <charset val="238"/>
    </font>
    <font>
      <b/>
      <sz val="9"/>
      <name val="Calibri"/>
      <family val="2"/>
      <charset val="238"/>
      <scheme val="minor"/>
    </font>
    <font>
      <sz val="9"/>
      <name val="Calibri"/>
      <family val="2"/>
      <scheme val="minor"/>
    </font>
    <font>
      <sz val="11"/>
      <color rgb="FF9C5700"/>
      <name val="Calibri"/>
      <family val="2"/>
      <scheme val="minor"/>
    </font>
    <font>
      <b/>
      <sz val="9"/>
      <name val="Calibri"/>
      <family val="2"/>
      <scheme val="minor"/>
    </font>
    <font>
      <b/>
      <sz val="9"/>
      <color theme="1"/>
      <name val="Calibri"/>
      <family val="2"/>
      <scheme val="minor"/>
    </font>
    <font>
      <sz val="9"/>
      <color theme="1"/>
      <name val="Calibri"/>
      <family val="2"/>
      <scheme val="minor"/>
    </font>
    <font>
      <sz val="8"/>
      <name val="Calibri"/>
      <family val="2"/>
      <charset val="238"/>
    </font>
    <font>
      <b/>
      <sz val="10"/>
      <name val="Calibri"/>
      <family val="2"/>
      <scheme val="minor"/>
    </font>
    <font>
      <sz val="10"/>
      <name val="Calibri"/>
      <family val="2"/>
      <scheme val="minor"/>
    </font>
    <font>
      <b/>
      <sz val="9"/>
      <color rgb="FFFF0000"/>
      <name val="Calibri"/>
      <family val="2"/>
      <scheme val="minor"/>
    </font>
    <font>
      <sz val="9"/>
      <color rgb="FFFF0000"/>
      <name val="Calibri"/>
      <family val="2"/>
      <scheme val="minor"/>
    </font>
    <font>
      <b/>
      <i/>
      <sz val="9"/>
      <name val="Calibri"/>
      <family val="2"/>
      <scheme val="minor"/>
    </font>
    <font>
      <sz val="12"/>
      <name val="Arial"/>
      <family val="2"/>
    </font>
    <font>
      <i/>
      <sz val="9"/>
      <name val="Calibri"/>
      <family val="2"/>
      <scheme val="minor"/>
    </font>
    <font>
      <sz val="10"/>
      <color rgb="FF000000"/>
      <name val="Calibri"/>
      <family val="2"/>
      <scheme val="minor"/>
    </font>
    <font>
      <sz val="10"/>
      <color theme="1"/>
      <name val="Calibri"/>
      <family val="2"/>
      <scheme val="minor"/>
    </font>
    <font>
      <b/>
      <sz val="10"/>
      <color rgb="FF000000"/>
      <name val="Calibri"/>
      <family val="2"/>
      <scheme val="minor"/>
    </font>
    <font>
      <b/>
      <sz val="10"/>
      <color theme="1"/>
      <name val="Calibri"/>
      <family val="2"/>
      <scheme val="minor"/>
    </font>
    <font>
      <b/>
      <sz val="8"/>
      <color rgb="FF000000"/>
      <name val="Calibri"/>
      <family val="2"/>
      <scheme val="minor"/>
    </font>
    <font>
      <sz val="8"/>
      <color rgb="FF000000"/>
      <name val="Calibri"/>
      <family val="2"/>
      <scheme val="minor"/>
    </font>
    <font>
      <sz val="8"/>
      <color theme="1"/>
      <name val="Calibri"/>
      <family val="2"/>
      <scheme val="minor"/>
    </font>
    <font>
      <sz val="8"/>
      <name val="Calibri"/>
      <family val="2"/>
      <scheme val="minor"/>
    </font>
    <font>
      <b/>
      <sz val="8"/>
      <name val="Calibri"/>
      <family val="2"/>
      <scheme val="minor"/>
    </font>
    <font>
      <b/>
      <sz val="8"/>
      <color theme="1"/>
      <name val="Calibri"/>
      <family val="2"/>
      <scheme val="minor"/>
    </font>
    <font>
      <sz val="8"/>
      <color rgb="FFFF0000"/>
      <name val="Calibri"/>
      <family val="2"/>
      <scheme val="minor"/>
    </font>
    <font>
      <sz val="9"/>
      <color theme="0"/>
      <name val="Calibri"/>
      <family val="2"/>
      <scheme val="minor"/>
    </font>
    <font>
      <b/>
      <sz val="10"/>
      <name val="Arial Narrow"/>
      <family val="2"/>
    </font>
    <font>
      <sz val="9"/>
      <name val="Calibri"/>
      <family val="2"/>
      <charset val="238"/>
    </font>
    <font>
      <b/>
      <sz val="9"/>
      <name val="Calibri"/>
      <family val="2"/>
      <charset val="238"/>
    </font>
    <font>
      <sz val="8"/>
      <name val="Calibri"/>
      <family val="2"/>
      <charset val="238"/>
      <scheme val="minor"/>
    </font>
    <font>
      <b/>
      <sz val="9"/>
      <color rgb="FF00000A"/>
      <name val="Calibri"/>
      <family val="2"/>
      <charset val="238"/>
    </font>
    <font>
      <sz val="9"/>
      <color rgb="FF00000A"/>
      <name val="Calibri"/>
      <family val="2"/>
      <charset val="238"/>
    </font>
    <font>
      <vertAlign val="subscript"/>
      <sz val="10"/>
      <name val="Calibri"/>
      <family val="2"/>
      <scheme val="minor"/>
    </font>
    <font>
      <sz val="9"/>
      <color rgb="FFC00000"/>
      <name val="Calibri"/>
      <family val="2"/>
      <scheme val="minor"/>
    </font>
    <font>
      <i/>
      <sz val="9"/>
      <color rgb="FFC00000"/>
      <name val="Calibri"/>
      <family val="2"/>
      <scheme val="minor"/>
    </font>
    <font>
      <b/>
      <i/>
      <sz val="9"/>
      <color theme="0" tint="-0.499984740745262"/>
      <name val="Calibri"/>
      <family val="2"/>
      <scheme val="minor"/>
    </font>
    <font>
      <sz val="9"/>
      <color rgb="FF0070C0"/>
      <name val="Calibri"/>
      <family val="2"/>
      <scheme val="minor"/>
    </font>
    <font>
      <b/>
      <sz val="9"/>
      <color rgb="FF0070C0"/>
      <name val="Calibri"/>
      <family val="2"/>
      <scheme val="minor"/>
    </font>
    <font>
      <i/>
      <sz val="9"/>
      <color theme="1"/>
      <name val="Calibri"/>
      <family val="2"/>
      <scheme val="minor"/>
    </font>
    <font>
      <sz val="11"/>
      <color theme="1"/>
      <name val="Arial Narrow"/>
      <family val="2"/>
    </font>
    <font>
      <i/>
      <sz val="11"/>
      <color theme="1"/>
      <name val="Arial Narrow"/>
      <family val="2"/>
    </font>
    <font>
      <i/>
      <sz val="11"/>
      <name val="Arial Narrow"/>
      <family val="2"/>
    </font>
    <font>
      <b/>
      <sz val="10"/>
      <color rgb="FFFF0000"/>
      <name val="Calibri"/>
      <family val="2"/>
      <scheme val="minor"/>
    </font>
    <font>
      <i/>
      <sz val="9"/>
      <name val="Calibri"/>
      <family val="2"/>
      <charset val="238"/>
      <scheme val="minor"/>
    </font>
    <font>
      <sz val="9"/>
      <name val="Calibri"/>
      <family val="2"/>
    </font>
    <font>
      <b/>
      <sz val="9"/>
      <name val="Calibri"/>
      <family val="2"/>
    </font>
    <font>
      <sz val="10"/>
      <color rgb="FFC00000"/>
      <name val="Calibri"/>
      <family val="2"/>
      <scheme val="minor"/>
    </font>
    <font>
      <b/>
      <sz val="10"/>
      <color rgb="FFC00000"/>
      <name val="Calibri"/>
      <family val="2"/>
      <scheme val="minor"/>
    </font>
    <font>
      <sz val="9"/>
      <color theme="0" tint="-0.14999847407452621"/>
      <name val="Calibri"/>
      <family val="2"/>
      <scheme val="minor"/>
    </font>
    <font>
      <b/>
      <sz val="8"/>
      <color rgb="FFFF0000"/>
      <name val="Calibri"/>
      <family val="2"/>
      <scheme val="minor"/>
    </font>
    <font>
      <b/>
      <i/>
      <sz val="9"/>
      <color rgb="FFFF0000"/>
      <name val="Calibri"/>
      <family val="2"/>
      <scheme val="minor"/>
    </font>
    <font>
      <sz val="11"/>
      <name val="Calibri"/>
      <family val="2"/>
      <scheme val="minor"/>
    </font>
    <font>
      <u/>
      <sz val="10"/>
      <color theme="10"/>
      <name val="Calibri"/>
      <family val="2"/>
      <charset val="238"/>
    </font>
    <font>
      <b/>
      <sz val="9"/>
      <color theme="1" tint="0.249977111117893"/>
      <name val="Calibri"/>
      <family val="2"/>
      <scheme val="minor"/>
    </font>
    <font>
      <b/>
      <sz val="9"/>
      <color theme="4" tint="0.39997558519241921"/>
      <name val="Calibri"/>
      <family val="2"/>
      <charset val="238"/>
      <scheme val="minor"/>
    </font>
    <font>
      <b/>
      <sz val="9"/>
      <color theme="1"/>
      <name val="Calibri"/>
      <family val="2"/>
      <charset val="238"/>
      <scheme val="minor"/>
    </font>
    <font>
      <b/>
      <u/>
      <sz val="10"/>
      <color theme="1"/>
      <name val="Calibri"/>
      <family val="2"/>
      <charset val="238"/>
    </font>
    <font>
      <sz val="9"/>
      <color theme="1"/>
      <name val="Calibri"/>
      <family val="2"/>
      <charset val="238"/>
      <scheme val="minor"/>
    </font>
  </fonts>
  <fills count="18">
    <fill>
      <patternFill patternType="none"/>
    </fill>
    <fill>
      <patternFill patternType="gray125"/>
    </fill>
    <fill>
      <patternFill patternType="solid">
        <fgColor theme="0" tint="-0.14999847407452621"/>
        <bgColor indexed="64"/>
      </patternFill>
    </fill>
    <fill>
      <patternFill patternType="solid">
        <fgColor theme="0"/>
        <bgColor indexed="64"/>
      </patternFill>
    </fill>
    <fill>
      <patternFill patternType="solid">
        <fgColor theme="5" tint="0.79998168889431442"/>
        <bgColor indexed="64"/>
      </patternFill>
    </fill>
    <fill>
      <patternFill patternType="solid">
        <fgColor rgb="FFFFEB9C"/>
      </patternFill>
    </fill>
    <fill>
      <patternFill patternType="solid">
        <fgColor theme="0" tint="-4.9989318521683403E-2"/>
        <bgColor indexed="64"/>
      </patternFill>
    </fill>
    <fill>
      <patternFill patternType="solid">
        <fgColor theme="9" tint="0.79998168889431442"/>
        <bgColor indexed="64"/>
      </patternFill>
    </fill>
    <fill>
      <patternFill patternType="solid">
        <fgColor theme="8" tint="0.79998168889431442"/>
        <bgColor indexed="64"/>
      </patternFill>
    </fill>
    <fill>
      <patternFill patternType="solid">
        <fgColor rgb="FFFFFF00"/>
        <bgColor indexed="64"/>
      </patternFill>
    </fill>
    <fill>
      <patternFill patternType="solid">
        <fgColor theme="1" tint="0.249977111117893"/>
        <bgColor indexed="64"/>
      </patternFill>
    </fill>
    <fill>
      <patternFill patternType="solid">
        <fgColor theme="0" tint="-0.499984740745262"/>
        <bgColor indexed="64"/>
      </patternFill>
    </fill>
    <fill>
      <patternFill patternType="solid">
        <fgColor rgb="FFD9D9D9"/>
        <bgColor indexed="64"/>
      </patternFill>
    </fill>
    <fill>
      <patternFill patternType="solid">
        <fgColor rgb="FFFFFFFF"/>
        <bgColor indexed="64"/>
      </patternFill>
    </fill>
    <fill>
      <patternFill patternType="solid">
        <fgColor theme="4" tint="0.79998168889431442"/>
        <bgColor indexed="64"/>
      </patternFill>
    </fill>
    <fill>
      <patternFill patternType="solid">
        <fgColor theme="9" tint="0.59999389629810485"/>
        <bgColor indexed="64"/>
      </patternFill>
    </fill>
    <fill>
      <patternFill patternType="solid">
        <fgColor rgb="FFFF0000"/>
        <bgColor indexed="64"/>
      </patternFill>
    </fill>
    <fill>
      <patternFill patternType="solid">
        <fgColor theme="3" tint="0.79998168889431442"/>
        <bgColor indexed="64"/>
      </patternFill>
    </fill>
  </fills>
  <borders count="12">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diagonal/>
    </border>
    <border>
      <left/>
      <right style="thin">
        <color indexed="64"/>
      </right>
      <top/>
      <bottom style="thin">
        <color indexed="64"/>
      </bottom>
      <diagonal/>
    </border>
    <border>
      <left style="thin">
        <color indexed="64"/>
      </left>
      <right/>
      <top style="thin">
        <color indexed="64"/>
      </top>
      <bottom/>
      <diagonal/>
    </border>
  </borders>
  <cellStyleXfs count="8">
    <xf numFmtId="0" fontId="0" fillId="0" borderId="0"/>
    <xf numFmtId="0" fontId="3" fillId="0" borderId="0"/>
    <xf numFmtId="0" fontId="2" fillId="0" borderId="0"/>
    <xf numFmtId="9" fontId="4" fillId="0" borderId="0" applyFont="0" applyFill="0" applyBorder="0" applyAlignment="0" applyProtection="0"/>
    <xf numFmtId="0" fontId="1" fillId="0" borderId="0"/>
    <xf numFmtId="9" fontId="5" fillId="0" borderId="0" applyFont="0" applyFill="0" applyBorder="0" applyAlignment="0" applyProtection="0"/>
    <xf numFmtId="0" fontId="8" fillId="5" borderId="0" applyNumberFormat="0" applyBorder="0" applyAlignment="0" applyProtection="0"/>
    <xf numFmtId="0" fontId="58" fillId="0" borderId="0" applyNumberFormat="0" applyFill="0" applyBorder="0" applyAlignment="0" applyProtection="0"/>
  </cellStyleXfs>
  <cellXfs count="439">
    <xf numFmtId="0" fontId="0" fillId="0" borderId="0" xfId="0"/>
    <xf numFmtId="0" fontId="10" fillId="0" borderId="3" xfId="1" applyFont="1" applyBorder="1" applyAlignment="1">
      <alignment vertical="top" wrapText="1"/>
    </xf>
    <xf numFmtId="0" fontId="10" fillId="0" borderId="3" xfId="1" applyFont="1" applyBorder="1" applyAlignment="1">
      <alignment horizontal="center" vertical="top" wrapText="1"/>
    </xf>
    <xf numFmtId="0" fontId="11" fillId="0" borderId="3" xfId="1" applyFont="1" applyBorder="1" applyAlignment="1">
      <alignment vertical="top" wrapText="1"/>
    </xf>
    <xf numFmtId="4" fontId="10" fillId="0" borderId="3" xfId="1" applyNumberFormat="1" applyFont="1" applyBorder="1" applyAlignment="1">
      <alignment horizontal="right" vertical="top"/>
    </xf>
    <xf numFmtId="4" fontId="11" fillId="0" borderId="3" xfId="1" applyNumberFormat="1" applyFont="1" applyBorder="1" applyAlignment="1">
      <alignment horizontal="right" vertical="top"/>
    </xf>
    <xf numFmtId="0" fontId="7" fillId="3" borderId="3" xfId="0" applyFont="1" applyFill="1" applyBorder="1" applyAlignment="1">
      <alignment vertical="top" wrapText="1"/>
    </xf>
    <xf numFmtId="0" fontId="11" fillId="0" borderId="0" xfId="1" applyFont="1" applyAlignment="1">
      <alignment vertical="top"/>
    </xf>
    <xf numFmtId="0" fontId="10" fillId="0" borderId="0" xfId="1" applyFont="1" applyAlignment="1">
      <alignment vertical="top"/>
    </xf>
    <xf numFmtId="0" fontId="10" fillId="0" borderId="0" xfId="1" applyFont="1" applyAlignment="1">
      <alignment horizontal="left" vertical="top" wrapText="1"/>
    </xf>
    <xf numFmtId="0" fontId="10" fillId="0" borderId="0" xfId="1" applyFont="1" applyAlignment="1">
      <alignment horizontal="right" vertical="top"/>
    </xf>
    <xf numFmtId="4" fontId="9" fillId="0" borderId="3" xfId="1" applyNumberFormat="1" applyFont="1" applyBorder="1" applyAlignment="1">
      <alignment horizontal="center" vertical="center" wrapText="1"/>
    </xf>
    <xf numFmtId="0" fontId="7" fillId="3" borderId="3" xfId="1" applyFont="1" applyFill="1" applyBorder="1" applyAlignment="1">
      <alignment vertical="top" wrapText="1"/>
    </xf>
    <xf numFmtId="4" fontId="7" fillId="3" borderId="3" xfId="1" applyNumberFormat="1" applyFont="1" applyFill="1" applyBorder="1" applyAlignment="1">
      <alignment horizontal="right" vertical="top"/>
    </xf>
    <xf numFmtId="4" fontId="7" fillId="3" borderId="3" xfId="1" applyNumberFormat="1" applyFont="1" applyFill="1" applyBorder="1" applyAlignment="1" applyProtection="1">
      <alignment horizontal="right" vertical="top"/>
      <protection locked="0"/>
    </xf>
    <xf numFmtId="0" fontId="9" fillId="3" borderId="3" xfId="1" applyFont="1" applyFill="1" applyBorder="1" applyAlignment="1">
      <alignment horizontal="right" vertical="top" wrapText="1"/>
    </xf>
    <xf numFmtId="4" fontId="9" fillId="3" borderId="3" xfId="1" applyNumberFormat="1" applyFont="1" applyFill="1" applyBorder="1" applyAlignment="1">
      <alignment horizontal="right" vertical="top"/>
    </xf>
    <xf numFmtId="0" fontId="11" fillId="3" borderId="0" xfId="1" applyFont="1" applyFill="1" applyAlignment="1">
      <alignment vertical="top"/>
    </xf>
    <xf numFmtId="0" fontId="7" fillId="0" borderId="0" xfId="0" applyFont="1" applyAlignment="1">
      <alignment vertical="top"/>
    </xf>
    <xf numFmtId="0" fontId="11" fillId="0" borderId="0" xfId="1" applyFont="1" applyAlignment="1">
      <alignment vertical="top" wrapText="1"/>
    </xf>
    <xf numFmtId="4" fontId="11" fillId="0" borderId="0" xfId="1" applyNumberFormat="1" applyFont="1" applyAlignment="1">
      <alignment horizontal="right" vertical="top"/>
    </xf>
    <xf numFmtId="0" fontId="10" fillId="0" borderId="0" xfId="1" applyFont="1" applyAlignment="1">
      <alignment vertical="top" wrapText="1"/>
    </xf>
    <xf numFmtId="0" fontId="9" fillId="7" borderId="3" xfId="1" applyFont="1" applyFill="1" applyBorder="1" applyAlignment="1">
      <alignment horizontal="right" vertical="top" wrapText="1"/>
    </xf>
    <xf numFmtId="4" fontId="9" fillId="7" borderId="3" xfId="1" applyNumberFormat="1" applyFont="1" applyFill="1" applyBorder="1" applyAlignment="1">
      <alignment horizontal="right" vertical="top"/>
    </xf>
    <xf numFmtId="0" fontId="9" fillId="4" borderId="3" xfId="1" applyFont="1" applyFill="1" applyBorder="1" applyAlignment="1">
      <alignment horizontal="right" vertical="top" wrapText="1"/>
    </xf>
    <xf numFmtId="4" fontId="9" fillId="4" borderId="3" xfId="1" applyNumberFormat="1" applyFont="1" applyFill="1" applyBorder="1" applyAlignment="1">
      <alignment horizontal="right" vertical="top"/>
    </xf>
    <xf numFmtId="0" fontId="11" fillId="0" borderId="0" xfId="1" applyFont="1" applyAlignment="1" applyProtection="1">
      <alignment vertical="top"/>
      <protection hidden="1"/>
    </xf>
    <xf numFmtId="0" fontId="7" fillId="0" borderId="0" xfId="1" applyFont="1" applyAlignment="1" applyProtection="1">
      <alignment vertical="top"/>
      <protection hidden="1"/>
    </xf>
    <xf numFmtId="0" fontId="11" fillId="0" borderId="3" xfId="1" applyFont="1" applyBorder="1" applyAlignment="1">
      <alignment vertical="top"/>
    </xf>
    <xf numFmtId="0" fontId="11" fillId="0" borderId="3" xfId="1" applyFont="1" applyBorder="1" applyAlignment="1">
      <alignment horizontal="center" vertical="top"/>
    </xf>
    <xf numFmtId="0" fontId="10" fillId="0" borderId="3" xfId="1" applyFont="1" applyBorder="1" applyAlignment="1">
      <alignment horizontal="center" vertical="top"/>
    </xf>
    <xf numFmtId="0" fontId="11" fillId="3" borderId="3" xfId="1" applyFont="1" applyFill="1" applyBorder="1" applyAlignment="1">
      <alignment horizontal="center" vertical="top"/>
    </xf>
    <xf numFmtId="0" fontId="10" fillId="0" borderId="3" xfId="1" applyFont="1" applyBorder="1" applyAlignment="1" applyProtection="1">
      <alignment horizontal="center" vertical="top"/>
      <protection hidden="1"/>
    </xf>
    <xf numFmtId="0" fontId="9" fillId="0" borderId="3" xfId="1" applyFont="1" applyBorder="1" applyAlignment="1" applyProtection="1">
      <alignment horizontal="center" vertical="top"/>
      <protection hidden="1"/>
    </xf>
    <xf numFmtId="4" fontId="11" fillId="0" borderId="0" xfId="1" applyNumberFormat="1" applyFont="1" applyAlignment="1">
      <alignment vertical="top"/>
    </xf>
    <xf numFmtId="0" fontId="7" fillId="0" borderId="0" xfId="0" applyFont="1"/>
    <xf numFmtId="0" fontId="7" fillId="3" borderId="0" xfId="0" applyFont="1" applyFill="1"/>
    <xf numFmtId="0" fontId="11" fillId="3" borderId="0" xfId="0" applyFont="1" applyFill="1" applyProtection="1">
      <protection locked="0"/>
    </xf>
    <xf numFmtId="0" fontId="11" fillId="3" borderId="0" xfId="0" applyFont="1" applyFill="1" applyAlignment="1" applyProtection="1">
      <alignment horizontal="center" vertical="center"/>
      <protection locked="0"/>
    </xf>
    <xf numFmtId="0" fontId="7" fillId="0" borderId="0" xfId="0" applyFont="1" applyProtection="1">
      <protection locked="0"/>
    </xf>
    <xf numFmtId="0" fontId="7" fillId="3" borderId="0" xfId="0" applyFont="1" applyFill="1" applyProtection="1">
      <protection locked="0"/>
    </xf>
    <xf numFmtId="0" fontId="7" fillId="2" borderId="3" xfId="0" applyFont="1" applyFill="1" applyBorder="1" applyAlignment="1">
      <alignment horizontal="left" vertical="top" wrapText="1"/>
    </xf>
    <xf numFmtId="0" fontId="14" fillId="0" borderId="0" xfId="0" applyFont="1"/>
    <xf numFmtId="0" fontId="14" fillId="0" borderId="0" xfId="0" applyFont="1" applyAlignment="1">
      <alignment horizontal="center" vertical="center"/>
    </xf>
    <xf numFmtId="0" fontId="7" fillId="0" borderId="0" xfId="0" applyFont="1" applyAlignment="1">
      <alignment vertical="top" wrapText="1"/>
    </xf>
    <xf numFmtId="0" fontId="7" fillId="0" borderId="0" xfId="0" applyFont="1" applyAlignment="1">
      <alignment horizontal="center" vertical="top" wrapText="1"/>
    </xf>
    <xf numFmtId="0" fontId="14" fillId="0" borderId="3" xfId="0" applyFont="1" applyBorder="1" applyAlignment="1">
      <alignment vertical="top" wrapText="1"/>
    </xf>
    <xf numFmtId="0" fontId="14" fillId="0" borderId="0" xfId="0" applyFont="1" applyAlignment="1">
      <alignment horizontal="center"/>
    </xf>
    <xf numFmtId="0" fontId="14" fillId="3" borderId="0" xfId="0" applyFont="1" applyFill="1"/>
    <xf numFmtId="0" fontId="14" fillId="0" borderId="3" xfId="0" applyFont="1" applyBorder="1"/>
    <xf numFmtId="0" fontId="21" fillId="0" borderId="0" xfId="0" applyFont="1"/>
    <xf numFmtId="0" fontId="21" fillId="0" borderId="0" xfId="0" applyFont="1" applyAlignment="1">
      <alignment horizontal="center"/>
    </xf>
    <xf numFmtId="0" fontId="22" fillId="12" borderId="3" xfId="0" applyFont="1" applyFill="1" applyBorder="1" applyAlignment="1">
      <alignment horizontal="center" vertical="center" wrapText="1"/>
    </xf>
    <xf numFmtId="0" fontId="20" fillId="13" borderId="3" xfId="0" applyFont="1" applyFill="1" applyBorder="1" applyAlignment="1">
      <alignment horizontal="center" vertical="center" wrapText="1"/>
    </xf>
    <xf numFmtId="0" fontId="21" fillId="0" borderId="3" xfId="0" applyFont="1" applyBorder="1" applyAlignment="1">
      <alignment horizontal="center"/>
    </xf>
    <xf numFmtId="0" fontId="14" fillId="4" borderId="3" xfId="0" applyFont="1" applyFill="1" applyBorder="1"/>
    <xf numFmtId="4" fontId="14" fillId="4" borderId="3" xfId="0" applyNumberFormat="1" applyFont="1" applyFill="1" applyBorder="1"/>
    <xf numFmtId="0" fontId="14" fillId="14" borderId="3" xfId="0" applyFont="1" applyFill="1" applyBorder="1" applyAlignment="1">
      <alignment vertical="top" wrapText="1"/>
    </xf>
    <xf numFmtId="0" fontId="14" fillId="3" borderId="3" xfId="0" applyFont="1" applyFill="1" applyBorder="1" applyAlignment="1">
      <alignment vertical="top" wrapText="1"/>
    </xf>
    <xf numFmtId="4" fontId="14" fillId="0" borderId="3" xfId="0" applyNumberFormat="1" applyFont="1" applyBorder="1"/>
    <xf numFmtId="0" fontId="13" fillId="0" borderId="0" xfId="0" applyFont="1"/>
    <xf numFmtId="0" fontId="13" fillId="0" borderId="3" xfId="0" applyFont="1" applyBorder="1" applyAlignment="1">
      <alignment vertical="top" wrapText="1"/>
    </xf>
    <xf numFmtId="0" fontId="13" fillId="3" borderId="3" xfId="0" applyFont="1" applyFill="1" applyBorder="1"/>
    <xf numFmtId="0" fontId="13" fillId="3" borderId="0" xfId="0" applyFont="1" applyFill="1"/>
    <xf numFmtId="4" fontId="21" fillId="0" borderId="3" xfId="0" applyNumberFormat="1" applyFont="1" applyBorder="1" applyAlignment="1">
      <alignment vertical="top" wrapText="1"/>
    </xf>
    <xf numFmtId="0" fontId="14" fillId="0" borderId="3" xfId="0" applyFont="1" applyBorder="1" applyAlignment="1">
      <alignment horizontal="center"/>
    </xf>
    <xf numFmtId="0" fontId="23" fillId="0" borderId="3" xfId="1" applyFont="1" applyBorder="1" applyAlignment="1">
      <alignment horizontal="center" vertical="top"/>
    </xf>
    <xf numFmtId="0" fontId="23" fillId="3" borderId="3" xfId="0" applyFont="1" applyFill="1" applyBorder="1"/>
    <xf numFmtId="0" fontId="23" fillId="15" borderId="3" xfId="0" applyFont="1" applyFill="1" applyBorder="1"/>
    <xf numFmtId="0" fontId="20" fillId="15" borderId="3" xfId="0" applyFont="1" applyFill="1" applyBorder="1"/>
    <xf numFmtId="0" fontId="14" fillId="15" borderId="3" xfId="0" applyFont="1" applyFill="1" applyBorder="1"/>
    <xf numFmtId="0" fontId="13" fillId="3" borderId="3" xfId="0" applyFont="1" applyFill="1" applyBorder="1" applyAlignment="1">
      <alignment horizontal="center"/>
    </xf>
    <xf numFmtId="0" fontId="14" fillId="14" borderId="3" xfId="0" applyFont="1" applyFill="1" applyBorder="1" applyProtection="1">
      <protection locked="0"/>
    </xf>
    <xf numFmtId="0" fontId="14" fillId="14" borderId="3" xfId="0" applyFont="1" applyFill="1" applyBorder="1" applyAlignment="1" applyProtection="1">
      <alignment vertical="top" wrapText="1"/>
      <protection locked="0"/>
    </xf>
    <xf numFmtId="0" fontId="24" fillId="12" borderId="3" xfId="0" applyFont="1" applyFill="1" applyBorder="1" applyAlignment="1">
      <alignment horizontal="center" vertical="center" wrapText="1"/>
    </xf>
    <xf numFmtId="0" fontId="25" fillId="13" borderId="3" xfId="0" applyFont="1" applyFill="1" applyBorder="1" applyAlignment="1">
      <alignment horizontal="center" vertical="center" wrapText="1"/>
    </xf>
    <xf numFmtId="0" fontId="27" fillId="0" borderId="3" xfId="0" applyFont="1" applyBorder="1"/>
    <xf numFmtId="0" fontId="27" fillId="0" borderId="0" xfId="0" applyFont="1"/>
    <xf numFmtId="0" fontId="13" fillId="14" borderId="3" xfId="0" applyFont="1" applyFill="1" applyBorder="1" applyAlignment="1" applyProtection="1">
      <alignment vertical="top" wrapText="1"/>
      <protection locked="0"/>
    </xf>
    <xf numFmtId="0" fontId="23" fillId="3" borderId="0" xfId="0" applyFont="1" applyFill="1"/>
    <xf numFmtId="4" fontId="14" fillId="0" borderId="0" xfId="0" applyNumberFormat="1" applyFont="1"/>
    <xf numFmtId="4" fontId="21" fillId="14" borderId="3" xfId="0" applyNumberFormat="1" applyFont="1" applyFill="1" applyBorder="1" applyAlignment="1" applyProtection="1">
      <alignment vertical="top"/>
      <protection locked="0"/>
    </xf>
    <xf numFmtId="4" fontId="21" fillId="0" borderId="3" xfId="0" applyNumberFormat="1" applyFont="1" applyBorder="1" applyAlignment="1">
      <alignment vertical="top"/>
    </xf>
    <xf numFmtId="4" fontId="26" fillId="0" borderId="3" xfId="0" applyNumberFormat="1" applyFont="1" applyBorder="1" applyAlignment="1">
      <alignment vertical="top"/>
    </xf>
    <xf numFmtId="4" fontId="23" fillId="3" borderId="3" xfId="0" applyNumberFormat="1" applyFont="1" applyFill="1" applyBorder="1" applyAlignment="1">
      <alignment vertical="top"/>
    </xf>
    <xf numFmtId="4" fontId="14" fillId="14" borderId="3" xfId="0" applyNumberFormat="1" applyFont="1" applyFill="1" applyBorder="1" applyAlignment="1" applyProtection="1">
      <alignment vertical="top"/>
      <protection locked="0"/>
    </xf>
    <xf numFmtId="4" fontId="14" fillId="15" borderId="3" xfId="0" applyNumberFormat="1" applyFont="1" applyFill="1" applyBorder="1" applyAlignment="1">
      <alignment vertical="top"/>
    </xf>
    <xf numFmtId="0" fontId="27" fillId="15" borderId="3" xfId="0" applyFont="1" applyFill="1" applyBorder="1" applyAlignment="1">
      <alignment vertical="top"/>
    </xf>
    <xf numFmtId="4" fontId="13" fillId="3" borderId="3" xfId="0" applyNumberFormat="1" applyFont="1" applyFill="1" applyBorder="1" applyAlignment="1">
      <alignment vertical="top"/>
    </xf>
    <xf numFmtId="0" fontId="28" fillId="3" borderId="3" xfId="0" applyFont="1" applyFill="1" applyBorder="1" applyAlignment="1">
      <alignment vertical="top"/>
    </xf>
    <xf numFmtId="0" fontId="14" fillId="3" borderId="3" xfId="0" applyFont="1" applyFill="1" applyBorder="1" applyAlignment="1">
      <alignment vertical="top"/>
    </xf>
    <xf numFmtId="0" fontId="14" fillId="0" borderId="3" xfId="0" applyFont="1" applyBorder="1" applyAlignment="1">
      <alignment vertical="top"/>
    </xf>
    <xf numFmtId="4" fontId="14" fillId="3" borderId="3" xfId="0" applyNumberFormat="1" applyFont="1" applyFill="1" applyBorder="1" applyAlignment="1">
      <alignment vertical="top"/>
    </xf>
    <xf numFmtId="4" fontId="21" fillId="3" borderId="3" xfId="0" applyNumberFormat="1" applyFont="1" applyFill="1" applyBorder="1" applyAlignment="1">
      <alignment vertical="top"/>
    </xf>
    <xf numFmtId="4" fontId="14" fillId="3" borderId="3" xfId="0" applyNumberFormat="1" applyFont="1" applyFill="1" applyBorder="1" applyAlignment="1" applyProtection="1">
      <alignment vertical="top"/>
      <protection locked="0"/>
    </xf>
    <xf numFmtId="4" fontId="26" fillId="3" borderId="3" xfId="0" applyNumberFormat="1" applyFont="1" applyFill="1" applyBorder="1" applyAlignment="1">
      <alignment vertical="top"/>
    </xf>
    <xf numFmtId="4" fontId="14" fillId="0" borderId="3" xfId="0" applyNumberFormat="1" applyFont="1" applyBorder="1" applyAlignment="1">
      <alignment vertical="top"/>
    </xf>
    <xf numFmtId="4" fontId="29" fillId="3" borderId="3" xfId="0" applyNumberFormat="1" applyFont="1" applyFill="1" applyBorder="1" applyAlignment="1">
      <alignment vertical="top"/>
    </xf>
    <xf numFmtId="4" fontId="29" fillId="0" borderId="3" xfId="0" applyNumberFormat="1" applyFont="1" applyBorder="1" applyAlignment="1">
      <alignment vertical="top"/>
    </xf>
    <xf numFmtId="4" fontId="13" fillId="14" borderId="3" xfId="0" applyNumberFormat="1" applyFont="1" applyFill="1" applyBorder="1" applyAlignment="1" applyProtection="1">
      <alignment vertical="top"/>
      <protection locked="0"/>
    </xf>
    <xf numFmtId="4" fontId="13" fillId="0" borderId="3" xfId="0" applyNumberFormat="1" applyFont="1" applyBorder="1" applyAlignment="1">
      <alignment vertical="top"/>
    </xf>
    <xf numFmtId="0" fontId="27" fillId="0" borderId="3" xfId="0" applyFont="1" applyBorder="1" applyAlignment="1">
      <alignment vertical="top"/>
    </xf>
    <xf numFmtId="4" fontId="31" fillId="0" borderId="0" xfId="1" applyNumberFormat="1" applyFont="1" applyAlignment="1">
      <alignment horizontal="right" vertical="top"/>
    </xf>
    <xf numFmtId="0" fontId="17" fillId="0" borderId="3" xfId="0" applyFont="1" applyBorder="1" applyAlignment="1">
      <alignment horizontal="center" vertical="center" wrapText="1"/>
    </xf>
    <xf numFmtId="0" fontId="7" fillId="0" borderId="3" xfId="0" applyFont="1" applyBorder="1" applyAlignment="1">
      <alignment vertical="top" wrapText="1"/>
    </xf>
    <xf numFmtId="0" fontId="19" fillId="0" borderId="3" xfId="0" applyFont="1" applyBorder="1" applyAlignment="1">
      <alignment horizontal="left" vertical="top" wrapText="1"/>
    </xf>
    <xf numFmtId="0" fontId="7" fillId="0" borderId="3" xfId="0" applyFont="1" applyBorder="1" applyAlignment="1">
      <alignment horizontal="center" vertical="top" wrapText="1"/>
    </xf>
    <xf numFmtId="0" fontId="33" fillId="0" borderId="0" xfId="0" applyFont="1" applyAlignment="1">
      <alignment vertical="top" wrapText="1"/>
    </xf>
    <xf numFmtId="0" fontId="6" fillId="0" borderId="0" xfId="0" applyFont="1" applyAlignment="1">
      <alignment horizontal="center" vertical="top" wrapText="1"/>
    </xf>
    <xf numFmtId="0" fontId="34" fillId="0" borderId="11" xfId="0" applyFont="1" applyBorder="1" applyAlignment="1">
      <alignment vertical="top" wrapText="1"/>
    </xf>
    <xf numFmtId="0" fontId="34" fillId="0" borderId="6" xfId="0" applyFont="1" applyBorder="1" applyAlignment="1">
      <alignment horizontal="right" vertical="top" wrapText="1"/>
    </xf>
    <xf numFmtId="0" fontId="33" fillId="0" borderId="6" xfId="0" applyFont="1" applyBorder="1" applyAlignment="1">
      <alignment horizontal="right" vertical="top" wrapText="1"/>
    </xf>
    <xf numFmtId="0" fontId="33" fillId="0" borderId="6" xfId="0" applyFont="1" applyBorder="1" applyAlignment="1">
      <alignment vertical="top" wrapText="1"/>
    </xf>
    <xf numFmtId="0" fontId="33" fillId="0" borderId="1" xfId="0" applyFont="1" applyBorder="1" applyAlignment="1">
      <alignment vertical="top" wrapText="1"/>
    </xf>
    <xf numFmtId="0" fontId="33" fillId="0" borderId="10" xfId="0" applyFont="1" applyBorder="1" applyAlignment="1">
      <alignment vertical="top" wrapText="1"/>
    </xf>
    <xf numFmtId="0" fontId="34" fillId="0" borderId="4" xfId="0" applyFont="1" applyBorder="1" applyAlignment="1">
      <alignment vertical="top" wrapText="1"/>
    </xf>
    <xf numFmtId="0" fontId="34" fillId="0" borderId="0" xfId="0" applyFont="1" applyAlignment="1">
      <alignment horizontal="left" vertical="top" wrapText="1"/>
    </xf>
    <xf numFmtId="0" fontId="32" fillId="3" borderId="0" xfId="0" applyFont="1" applyFill="1" applyAlignment="1">
      <alignment vertical="top" wrapText="1"/>
    </xf>
    <xf numFmtId="0" fontId="32" fillId="3" borderId="0" xfId="0" applyFont="1" applyFill="1" applyAlignment="1">
      <alignment horizontal="center" vertical="top" wrapText="1"/>
    </xf>
    <xf numFmtId="0" fontId="32" fillId="3" borderId="1" xfId="0" applyFont="1" applyFill="1" applyBorder="1" applyAlignment="1">
      <alignment horizontal="center" vertical="top" wrapText="1"/>
    </xf>
    <xf numFmtId="4" fontId="16" fillId="0" borderId="0" xfId="1" applyNumberFormat="1" applyFont="1" applyAlignment="1">
      <alignment horizontal="right" vertical="top"/>
    </xf>
    <xf numFmtId="0" fontId="16" fillId="0" borderId="0" xfId="1" applyFont="1" applyAlignment="1" applyProtection="1">
      <alignment vertical="top"/>
      <protection hidden="1"/>
    </xf>
    <xf numFmtId="0" fontId="16" fillId="0" borderId="0" xfId="1" applyFont="1" applyAlignment="1">
      <alignment vertical="top"/>
    </xf>
    <xf numFmtId="4" fontId="16" fillId="0" borderId="0" xfId="1" applyNumberFormat="1" applyFont="1" applyAlignment="1" applyProtection="1">
      <alignment vertical="top"/>
      <protection hidden="1"/>
    </xf>
    <xf numFmtId="0" fontId="39" fillId="0" borderId="3" xfId="0" applyFont="1" applyBorder="1" applyAlignment="1">
      <alignment vertical="top" wrapText="1"/>
    </xf>
    <xf numFmtId="0" fontId="39" fillId="0" borderId="0" xfId="0" applyFont="1" applyAlignment="1">
      <alignment vertical="top" wrapText="1"/>
    </xf>
    <xf numFmtId="0" fontId="40" fillId="0" borderId="3" xfId="0" applyFont="1" applyBorder="1" applyAlignment="1">
      <alignment horizontal="left" vertical="top" wrapText="1"/>
    </xf>
    <xf numFmtId="0" fontId="39" fillId="0" borderId="0" xfId="0" applyFont="1" applyAlignment="1">
      <alignment horizontal="left" vertical="top" wrapText="1"/>
    </xf>
    <xf numFmtId="0" fontId="40" fillId="0" borderId="0" xfId="0" applyFont="1" applyAlignment="1">
      <alignment horizontal="left" vertical="top" wrapText="1"/>
    </xf>
    <xf numFmtId="0" fontId="7" fillId="3" borderId="0" xfId="0" applyFont="1" applyFill="1" applyAlignment="1">
      <alignment horizontal="center" vertical="top" wrapText="1"/>
    </xf>
    <xf numFmtId="4" fontId="34" fillId="0" borderId="3" xfId="0" applyNumberFormat="1" applyFont="1" applyBorder="1" applyAlignment="1">
      <alignment horizontal="right" vertical="top" wrapText="1"/>
    </xf>
    <xf numFmtId="4" fontId="35" fillId="3" borderId="3" xfId="0" applyNumberFormat="1" applyFont="1" applyFill="1" applyBorder="1"/>
    <xf numFmtId="4" fontId="6" fillId="0" borderId="3" xfId="0" applyNumberFormat="1" applyFont="1" applyBorder="1" applyAlignment="1">
      <alignment horizontal="right" vertical="center"/>
    </xf>
    <xf numFmtId="0" fontId="6" fillId="0" borderId="3" xfId="0" applyFont="1" applyBorder="1" applyAlignment="1">
      <alignment horizontal="center" vertical="center"/>
    </xf>
    <xf numFmtId="0" fontId="10" fillId="3" borderId="3" xfId="0" applyFont="1" applyFill="1" applyBorder="1" applyAlignment="1">
      <alignment vertical="center"/>
    </xf>
    <xf numFmtId="1" fontId="10" fillId="8" borderId="3" xfId="0" applyNumberFormat="1" applyFont="1" applyFill="1" applyBorder="1" applyAlignment="1" applyProtection="1">
      <alignment horizontal="center" vertical="center"/>
      <protection locked="0"/>
    </xf>
    <xf numFmtId="0" fontId="11" fillId="3" borderId="3" xfId="0" applyFont="1" applyFill="1" applyBorder="1"/>
    <xf numFmtId="0" fontId="11" fillId="3" borderId="3" xfId="0" applyFont="1" applyFill="1" applyBorder="1" applyAlignment="1" applyProtection="1">
      <alignment horizontal="center" vertical="center"/>
      <protection locked="0"/>
    </xf>
    <xf numFmtId="0" fontId="7" fillId="0" borderId="3" xfId="0" applyFont="1" applyBorder="1"/>
    <xf numFmtId="0" fontId="7" fillId="0" borderId="3" xfId="0" applyFont="1" applyBorder="1" applyProtection="1">
      <protection locked="0"/>
    </xf>
    <xf numFmtId="1" fontId="7" fillId="8" borderId="3" xfId="0" applyNumberFormat="1" applyFont="1" applyFill="1" applyBorder="1" applyAlignment="1" applyProtection="1">
      <alignment horizontal="right" vertical="top" wrapText="1"/>
      <protection locked="0"/>
    </xf>
    <xf numFmtId="0" fontId="10" fillId="3" borderId="3" xfId="0" applyFont="1" applyFill="1" applyBorder="1" applyAlignment="1">
      <alignment vertical="center" wrapText="1"/>
    </xf>
    <xf numFmtId="14" fontId="10" fillId="8" borderId="3" xfId="0" applyNumberFormat="1" applyFont="1" applyFill="1" applyBorder="1" applyAlignment="1" applyProtection="1">
      <alignment horizontal="center" vertical="center"/>
      <protection locked="0"/>
    </xf>
    <xf numFmtId="3" fontId="9" fillId="0" borderId="3" xfId="0" applyNumberFormat="1" applyFont="1" applyBorder="1" applyAlignment="1">
      <alignment horizontal="left" vertical="top"/>
    </xf>
    <xf numFmtId="3" fontId="7" fillId="0" borderId="3" xfId="0" applyNumberFormat="1" applyFont="1" applyBorder="1" applyAlignment="1">
      <alignment horizontal="left" vertical="top"/>
    </xf>
    <xf numFmtId="49" fontId="10" fillId="0" borderId="3" xfId="0" applyNumberFormat="1" applyFont="1" applyBorder="1" applyAlignment="1">
      <alignment horizontal="left" vertical="top"/>
    </xf>
    <xf numFmtId="0" fontId="11" fillId="0" borderId="0" xfId="0" applyFont="1" applyAlignment="1">
      <alignment horizontal="right" vertical="center"/>
    </xf>
    <xf numFmtId="0" fontId="41" fillId="0" borderId="0" xfId="0" applyFont="1" applyAlignment="1">
      <alignment horizontal="left" vertical="center"/>
    </xf>
    <xf numFmtId="0" fontId="7" fillId="0" borderId="0" xfId="0" applyFont="1" applyAlignment="1">
      <alignment horizontal="left" vertical="top"/>
    </xf>
    <xf numFmtId="4" fontId="9" fillId="0" borderId="0" xfId="0" applyNumberFormat="1" applyFont="1" applyAlignment="1">
      <alignment horizontal="center" vertical="top"/>
    </xf>
    <xf numFmtId="4" fontId="7" fillId="0" borderId="0" xfId="0" applyNumberFormat="1" applyFont="1" applyAlignment="1">
      <alignment horizontal="right" vertical="top"/>
    </xf>
    <xf numFmtId="4" fontId="9" fillId="0" borderId="3" xfId="0" applyNumberFormat="1" applyFont="1" applyBorder="1" applyAlignment="1">
      <alignment horizontal="center" vertical="center"/>
    </xf>
    <xf numFmtId="0" fontId="11" fillId="0" borderId="0" xfId="0" applyFont="1" applyAlignment="1">
      <alignment horizontal="center" vertical="top"/>
    </xf>
    <xf numFmtId="3" fontId="10" fillId="0" borderId="0" xfId="0" applyNumberFormat="1" applyFont="1" applyAlignment="1">
      <alignment horizontal="center" vertical="top"/>
    </xf>
    <xf numFmtId="3" fontId="7" fillId="0" borderId="3" xfId="0" applyNumberFormat="1" applyFont="1" applyBorder="1" applyAlignment="1">
      <alignment horizontal="left" vertical="top" wrapText="1"/>
    </xf>
    <xf numFmtId="4" fontId="10" fillId="0" borderId="3" xfId="0" applyNumberFormat="1" applyFont="1" applyBorder="1" applyAlignment="1">
      <alignment horizontal="right" vertical="top"/>
    </xf>
    <xf numFmtId="4" fontId="9" fillId="0" borderId="3" xfId="0" applyNumberFormat="1" applyFont="1" applyBorder="1" applyAlignment="1">
      <alignment horizontal="center" vertical="top"/>
    </xf>
    <xf numFmtId="4" fontId="7" fillId="2" borderId="3" xfId="0" applyNumberFormat="1" applyFont="1" applyFill="1" applyBorder="1" applyAlignment="1" applyProtection="1">
      <alignment horizontal="right" vertical="top"/>
      <protection locked="0"/>
    </xf>
    <xf numFmtId="3" fontId="11" fillId="0" borderId="0" xfId="0" applyNumberFormat="1" applyFont="1" applyAlignment="1">
      <alignment horizontal="center" vertical="top"/>
    </xf>
    <xf numFmtId="3" fontId="9" fillId="0" borderId="3" xfId="0" applyNumberFormat="1" applyFont="1" applyBorder="1" applyAlignment="1">
      <alignment horizontal="right" vertical="top"/>
    </xf>
    <xf numFmtId="4" fontId="9" fillId="0" borderId="3" xfId="0" applyNumberFormat="1" applyFont="1" applyBorder="1" applyAlignment="1">
      <alignment horizontal="right" vertical="top"/>
    </xf>
    <xf numFmtId="3" fontId="9" fillId="0" borderId="3" xfId="0" applyNumberFormat="1" applyFont="1" applyBorder="1" applyAlignment="1">
      <alignment horizontal="right" vertical="top" wrapText="1"/>
    </xf>
    <xf numFmtId="0" fontId="10" fillId="0" borderId="3" xfId="0" applyFont="1" applyBorder="1" applyAlignment="1">
      <alignment horizontal="right" vertical="top" wrapText="1"/>
    </xf>
    <xf numFmtId="0" fontId="10" fillId="0" borderId="3" xfId="0" applyFont="1" applyBorder="1" applyAlignment="1">
      <alignment horizontal="right" vertical="center"/>
    </xf>
    <xf numFmtId="0" fontId="10" fillId="0" borderId="3" xfId="0" applyFont="1" applyBorder="1" applyAlignment="1">
      <alignment horizontal="left" vertical="center"/>
    </xf>
    <xf numFmtId="3" fontId="10" fillId="0" borderId="0" xfId="0" applyNumberFormat="1" applyFont="1" applyAlignment="1">
      <alignment horizontal="center" vertical="center"/>
    </xf>
    <xf numFmtId="4" fontId="10" fillId="0" borderId="0" xfId="0" applyNumberFormat="1" applyFont="1" applyAlignment="1">
      <alignment horizontal="center" vertical="center"/>
    </xf>
    <xf numFmtId="4" fontId="41" fillId="0" borderId="0" xfId="0" applyNumberFormat="1" applyFont="1" applyAlignment="1">
      <alignment horizontal="center"/>
    </xf>
    <xf numFmtId="3" fontId="11" fillId="0" borderId="0" xfId="0" applyNumberFormat="1" applyFont="1" applyAlignment="1">
      <alignment horizontal="center" vertical="center"/>
    </xf>
    <xf numFmtId="0" fontId="7" fillId="0" borderId="0" xfId="0" applyFont="1" applyAlignment="1">
      <alignment horizontal="right"/>
    </xf>
    <xf numFmtId="0" fontId="17" fillId="0" borderId="3" xfId="0" applyFont="1" applyBorder="1" applyAlignment="1">
      <alignment horizontal="left"/>
    </xf>
    <xf numFmtId="4" fontId="42" fillId="0" borderId="3" xfId="0" applyNumberFormat="1" applyFont="1" applyBorder="1" applyAlignment="1">
      <alignment horizontal="center"/>
    </xf>
    <xf numFmtId="4" fontId="43" fillId="0" borderId="3" xfId="0" applyNumberFormat="1" applyFont="1" applyBorder="1" applyAlignment="1">
      <alignment horizontal="center"/>
    </xf>
    <xf numFmtId="0" fontId="11" fillId="0" borderId="0" xfId="0" applyFont="1" applyAlignment="1">
      <alignment horizontal="center" vertical="center"/>
    </xf>
    <xf numFmtId="0" fontId="10" fillId="0" borderId="3" xfId="0" applyFont="1" applyBorder="1" applyAlignment="1">
      <alignment vertical="top" wrapText="1"/>
    </xf>
    <xf numFmtId="4" fontId="10" fillId="0" borderId="3" xfId="0" applyNumberFormat="1" applyFont="1" applyBorder="1" applyAlignment="1">
      <alignment horizontal="center" vertical="center"/>
    </xf>
    <xf numFmtId="4" fontId="9" fillId="0" borderId="3" xfId="0" applyNumberFormat="1" applyFont="1" applyBorder="1" applyAlignment="1">
      <alignment horizontal="center"/>
    </xf>
    <xf numFmtId="0" fontId="10" fillId="0" borderId="0" xfId="0" applyFont="1" applyAlignment="1">
      <alignment horizontal="center" vertical="center"/>
    </xf>
    <xf numFmtId="4" fontId="7" fillId="0" borderId="3" xfId="0" applyNumberFormat="1" applyFont="1" applyBorder="1" applyAlignment="1">
      <alignment horizontal="center"/>
    </xf>
    <xf numFmtId="4" fontId="11" fillId="0" borderId="0" xfId="0" applyNumberFormat="1" applyFont="1" applyAlignment="1">
      <alignment horizontal="center" vertical="center"/>
    </xf>
    <xf numFmtId="4" fontId="7" fillId="3" borderId="3" xfId="0" applyNumberFormat="1" applyFont="1" applyFill="1" applyBorder="1" applyAlignment="1">
      <alignment horizontal="center"/>
    </xf>
    <xf numFmtId="0" fontId="10" fillId="0" borderId="0" xfId="0" applyFont="1" applyAlignment="1">
      <alignment horizontal="right" vertical="center"/>
    </xf>
    <xf numFmtId="0" fontId="10" fillId="0" borderId="0" xfId="0" applyFont="1" applyAlignment="1">
      <alignment horizontal="left" vertical="center"/>
    </xf>
    <xf numFmtId="4" fontId="9" fillId="0" borderId="0" xfId="0" applyNumberFormat="1" applyFont="1" applyAlignment="1">
      <alignment horizontal="center"/>
    </xf>
    <xf numFmtId="4" fontId="7" fillId="0" borderId="0" xfId="0" applyNumberFormat="1" applyFont="1" applyAlignment="1">
      <alignment horizontal="center"/>
    </xf>
    <xf numFmtId="0" fontId="11" fillId="0" borderId="0" xfId="0" applyFont="1" applyAlignment="1">
      <alignment horizontal="left" vertical="top"/>
    </xf>
    <xf numFmtId="0" fontId="10" fillId="0" borderId="0" xfId="0" applyFont="1" applyAlignment="1">
      <alignment vertical="top" wrapText="1"/>
    </xf>
    <xf numFmtId="4" fontId="9" fillId="0" borderId="0" xfId="0" applyNumberFormat="1" applyFont="1" applyAlignment="1">
      <alignment horizontal="right" vertical="top"/>
    </xf>
    <xf numFmtId="4" fontId="7" fillId="0" borderId="3" xfId="0" applyNumberFormat="1" applyFont="1" applyBorder="1" applyAlignment="1">
      <alignment horizontal="right" vertical="top"/>
    </xf>
    <xf numFmtId="0" fontId="10" fillId="0" borderId="0" xfId="0" applyFont="1" applyAlignment="1">
      <alignment horizontal="center" vertical="top"/>
    </xf>
    <xf numFmtId="4" fontId="44" fillId="0" borderId="3" xfId="0" applyNumberFormat="1" applyFont="1" applyBorder="1" applyAlignment="1">
      <alignment horizontal="right" vertical="top"/>
    </xf>
    <xf numFmtId="0" fontId="10" fillId="0" borderId="0" xfId="0" applyFont="1" applyAlignment="1">
      <alignment horizontal="left" vertical="top"/>
    </xf>
    <xf numFmtId="0" fontId="9" fillId="0" borderId="0" xfId="0" applyFont="1" applyAlignment="1">
      <alignment horizontal="left" vertical="top" wrapText="1"/>
    </xf>
    <xf numFmtId="0" fontId="7" fillId="0" borderId="3" xfId="0" applyFont="1" applyBorder="1" applyAlignment="1">
      <alignment horizontal="left"/>
    </xf>
    <xf numFmtId="4" fontId="7" fillId="3" borderId="3" xfId="0" applyNumberFormat="1" applyFont="1" applyFill="1" applyBorder="1" applyAlignment="1">
      <alignment horizontal="right" vertical="top"/>
    </xf>
    <xf numFmtId="164" fontId="7" fillId="0" borderId="3" xfId="0" applyNumberFormat="1" applyFont="1" applyBorder="1" applyAlignment="1">
      <alignment horizontal="right" vertical="top"/>
    </xf>
    <xf numFmtId="4" fontId="7" fillId="14" borderId="3" xfId="0" applyNumberFormat="1" applyFont="1" applyFill="1" applyBorder="1" applyAlignment="1" applyProtection="1">
      <alignment horizontal="right" vertical="top"/>
      <protection locked="0"/>
    </xf>
    <xf numFmtId="0" fontId="45" fillId="0" borderId="0" xfId="1" applyFont="1" applyAlignment="1" applyProtection="1">
      <alignment vertical="center" wrapText="1"/>
      <protection locked="0"/>
    </xf>
    <xf numFmtId="4" fontId="7" fillId="16" borderId="3" xfId="0" applyNumberFormat="1" applyFont="1" applyFill="1" applyBorder="1" applyAlignment="1">
      <alignment horizontal="right" vertical="top" wrapText="1"/>
    </xf>
    <xf numFmtId="4" fontId="7" fillId="3" borderId="0" xfId="0" applyNumberFormat="1" applyFont="1" applyFill="1" applyAlignment="1">
      <alignment horizontal="right" vertical="top" wrapText="1"/>
    </xf>
    <xf numFmtId="0" fontId="7" fillId="0" borderId="0" xfId="0" applyFont="1" applyAlignment="1">
      <alignment wrapText="1"/>
    </xf>
    <xf numFmtId="0" fontId="18" fillId="0" borderId="0" xfId="0" applyFont="1"/>
    <xf numFmtId="0" fontId="10" fillId="0" borderId="3" xfId="1" applyFont="1" applyBorder="1" applyAlignment="1">
      <alignment horizontal="right" vertical="top" wrapText="1"/>
    </xf>
    <xf numFmtId="9" fontId="7" fillId="0" borderId="0" xfId="1" applyNumberFormat="1" applyFont="1" applyAlignment="1">
      <alignment vertical="top"/>
    </xf>
    <xf numFmtId="0" fontId="6" fillId="0" borderId="3" xfId="0" applyFont="1" applyBorder="1" applyAlignment="1">
      <alignment horizontal="right" vertical="top" wrapText="1"/>
    </xf>
    <xf numFmtId="10" fontId="6" fillId="0" borderId="3" xfId="0" applyNumberFormat="1" applyFont="1" applyBorder="1" applyAlignment="1">
      <alignment horizontal="center" vertical="top"/>
    </xf>
    <xf numFmtId="9" fontId="15" fillId="0" borderId="0" xfId="5" applyFont="1" applyBorder="1" applyAlignment="1" applyProtection="1">
      <alignment vertical="top"/>
    </xf>
    <xf numFmtId="49" fontId="7" fillId="3" borderId="3" xfId="1" applyNumberFormat="1" applyFont="1" applyFill="1" applyBorder="1" applyAlignment="1">
      <alignment horizontal="center" vertical="top"/>
    </xf>
    <xf numFmtId="0" fontId="10" fillId="0" borderId="0" xfId="1" applyFont="1" applyAlignment="1">
      <alignment horizontal="center" vertical="top"/>
    </xf>
    <xf numFmtId="49" fontId="9" fillId="0" borderId="3" xfId="1" applyNumberFormat="1" applyFont="1" applyBorder="1" applyAlignment="1">
      <alignment horizontal="center" vertical="top"/>
    </xf>
    <xf numFmtId="49" fontId="7" fillId="7" borderId="3" xfId="1" applyNumberFormat="1" applyFont="1" applyFill="1" applyBorder="1" applyAlignment="1">
      <alignment horizontal="center" vertical="top"/>
    </xf>
    <xf numFmtId="49" fontId="7" fillId="0" borderId="3" xfId="1" applyNumberFormat="1" applyFont="1" applyBorder="1" applyAlignment="1">
      <alignment horizontal="center" vertical="top"/>
    </xf>
    <xf numFmtId="2" fontId="7" fillId="0" borderId="3" xfId="1" applyNumberFormat="1" applyFont="1" applyBorder="1" applyAlignment="1">
      <alignment horizontal="center" vertical="top"/>
    </xf>
    <xf numFmtId="0" fontId="7" fillId="7" borderId="3" xfId="1" applyFont="1" applyFill="1" applyBorder="1" applyAlignment="1">
      <alignment horizontal="center" vertical="top"/>
    </xf>
    <xf numFmtId="49" fontId="9" fillId="3" borderId="3" xfId="1" applyNumberFormat="1" applyFont="1" applyFill="1" applyBorder="1" applyAlignment="1">
      <alignment horizontal="center" vertical="top"/>
    </xf>
    <xf numFmtId="49" fontId="7" fillId="4" borderId="3" xfId="1" applyNumberFormat="1" applyFont="1" applyFill="1" applyBorder="1" applyAlignment="1">
      <alignment horizontal="center" vertical="top"/>
    </xf>
    <xf numFmtId="0" fontId="7" fillId="0" borderId="0" xfId="0" applyFont="1" applyAlignment="1">
      <alignment horizontal="center" vertical="top"/>
    </xf>
    <xf numFmtId="49" fontId="11" fillId="0" borderId="0" xfId="1" applyNumberFormat="1" applyFont="1" applyAlignment="1">
      <alignment horizontal="center" vertical="top"/>
    </xf>
    <xf numFmtId="0" fontId="11" fillId="0" borderId="3" xfId="1" applyFont="1" applyBorder="1" applyAlignment="1">
      <alignment horizontal="center" vertical="top" wrapText="1"/>
    </xf>
    <xf numFmtId="4" fontId="10" fillId="0" borderId="0" xfId="1" applyNumberFormat="1" applyFont="1" applyAlignment="1" applyProtection="1">
      <alignment vertical="top"/>
      <protection hidden="1"/>
    </xf>
    <xf numFmtId="0" fontId="30" fillId="0" borderId="0" xfId="1" applyFont="1" applyAlignment="1" applyProtection="1">
      <alignment vertical="top"/>
      <protection hidden="1"/>
    </xf>
    <xf numFmtId="0" fontId="30" fillId="0" borderId="0" xfId="1" applyFont="1" applyAlignment="1">
      <alignment vertical="top"/>
    </xf>
    <xf numFmtId="0" fontId="11" fillId="0" borderId="0" xfId="1" applyFont="1" applyAlignment="1" applyProtection="1">
      <alignment vertical="top" wrapText="1"/>
      <protection hidden="1"/>
    </xf>
    <xf numFmtId="0" fontId="10" fillId="0" borderId="0" xfId="1" applyFont="1" applyAlignment="1" applyProtection="1">
      <alignment vertical="top" wrapText="1"/>
      <protection hidden="1"/>
    </xf>
    <xf numFmtId="4" fontId="10" fillId="0" borderId="0" xfId="1" applyNumberFormat="1" applyFont="1" applyAlignment="1" applyProtection="1">
      <alignment vertical="top" wrapText="1"/>
      <protection hidden="1"/>
    </xf>
    <xf numFmtId="0" fontId="16" fillId="0" borderId="0" xfId="1" applyFont="1" applyAlignment="1" applyProtection="1">
      <alignment vertical="top" wrapText="1"/>
      <protection hidden="1"/>
    </xf>
    <xf numFmtId="4" fontId="16" fillId="0" borderId="0" xfId="1" applyNumberFormat="1" applyFont="1" applyAlignment="1" applyProtection="1">
      <alignment horizontal="right" vertical="top" wrapText="1"/>
      <protection hidden="1"/>
    </xf>
    <xf numFmtId="0" fontId="16" fillId="0" borderId="0" xfId="1" applyFont="1" applyAlignment="1">
      <alignment vertical="top" wrapText="1"/>
    </xf>
    <xf numFmtId="0" fontId="7" fillId="10" borderId="3" xfId="0" applyFont="1" applyFill="1" applyBorder="1" applyAlignment="1">
      <alignment horizontal="left" vertical="top" wrapText="1"/>
    </xf>
    <xf numFmtId="0" fontId="19" fillId="0" borderId="3" xfId="0" applyFont="1" applyBorder="1" applyAlignment="1">
      <alignment horizontal="center" vertical="center" wrapText="1"/>
    </xf>
    <xf numFmtId="0" fontId="7" fillId="11" borderId="3" xfId="0" applyFont="1" applyFill="1" applyBorder="1" applyAlignment="1">
      <alignment horizontal="left" vertical="top" wrapText="1"/>
    </xf>
    <xf numFmtId="4" fontId="19" fillId="0" borderId="3" xfId="1" applyNumberFormat="1" applyFont="1" applyBorder="1" applyAlignment="1">
      <alignment horizontal="center" vertical="center" wrapText="1"/>
    </xf>
    <xf numFmtId="0" fontId="7" fillId="0" borderId="3" xfId="0" applyFont="1" applyBorder="1" applyAlignment="1">
      <alignment horizontal="left" vertical="top" wrapText="1"/>
    </xf>
    <xf numFmtId="0" fontId="10" fillId="3" borderId="9" xfId="0" applyFont="1" applyFill="1" applyBorder="1" applyAlignment="1">
      <alignment wrapText="1"/>
    </xf>
    <xf numFmtId="4" fontId="15" fillId="0" borderId="0" xfId="1" applyNumberFormat="1" applyFont="1" applyAlignment="1">
      <alignment horizontal="right" vertical="top"/>
    </xf>
    <xf numFmtId="4" fontId="10" fillId="0" borderId="6" xfId="1" applyNumberFormat="1" applyFont="1" applyBorder="1" applyAlignment="1">
      <alignment horizontal="right" vertical="top"/>
    </xf>
    <xf numFmtId="4" fontId="11" fillId="0" borderId="6" xfId="1" applyNumberFormat="1" applyFont="1" applyBorder="1" applyAlignment="1">
      <alignment horizontal="right" vertical="top"/>
    </xf>
    <xf numFmtId="4" fontId="10" fillId="0" borderId="0" xfId="1" applyNumberFormat="1" applyFont="1" applyAlignment="1">
      <alignment horizontal="right" vertical="top"/>
    </xf>
    <xf numFmtId="9" fontId="48" fillId="0" borderId="0" xfId="5" applyFont="1" applyBorder="1" applyAlignment="1" applyProtection="1">
      <alignment vertical="top"/>
    </xf>
    <xf numFmtId="0" fontId="7" fillId="0" borderId="0" xfId="1" applyFont="1" applyAlignment="1">
      <alignment horizontal="right" vertical="top"/>
    </xf>
    <xf numFmtId="0" fontId="33" fillId="0" borderId="0" xfId="0" applyFont="1"/>
    <xf numFmtId="0" fontId="6" fillId="0" borderId="3" xfId="0" applyFont="1" applyBorder="1" applyAlignment="1">
      <alignment horizontal="center" vertical="center" wrapText="1"/>
    </xf>
    <xf numFmtId="0" fontId="33" fillId="0" borderId="3" xfId="0" quotePrefix="1" applyFont="1" applyBorder="1" applyAlignment="1">
      <alignment horizontal="center" vertical="center"/>
    </xf>
    <xf numFmtId="0" fontId="33" fillId="0" borderId="3" xfId="0" quotePrefix="1" applyFont="1" applyBorder="1" applyAlignment="1">
      <alignment horizontal="center" vertical="center" wrapText="1"/>
    </xf>
    <xf numFmtId="0" fontId="33" fillId="0" borderId="3" xfId="0" applyFont="1" applyBorder="1" applyAlignment="1">
      <alignment horizontal="center"/>
    </xf>
    <xf numFmtId="0" fontId="33" fillId="0" borderId="3" xfId="0" applyFont="1" applyBorder="1"/>
    <xf numFmtId="0" fontId="50" fillId="3" borderId="3" xfId="0" quotePrefix="1" applyFont="1" applyFill="1" applyBorder="1" applyAlignment="1">
      <alignment horizontal="center" vertical="center"/>
    </xf>
    <xf numFmtId="0" fontId="50" fillId="3" borderId="3" xfId="0" applyFont="1" applyFill="1" applyBorder="1" applyAlignment="1">
      <alignment wrapText="1"/>
    </xf>
    <xf numFmtId="4" fontId="7" fillId="3" borderId="3" xfId="6" applyNumberFormat="1" applyFont="1" applyFill="1" applyBorder="1" applyProtection="1"/>
    <xf numFmtId="4" fontId="50" fillId="3" borderId="3" xfId="0" applyNumberFormat="1" applyFont="1" applyFill="1" applyBorder="1"/>
    <xf numFmtId="0" fontId="50" fillId="3" borderId="0" xfId="0" applyFont="1" applyFill="1"/>
    <xf numFmtId="0" fontId="50" fillId="0" borderId="3" xfId="0" quotePrefix="1" applyFont="1" applyBorder="1" applyAlignment="1">
      <alignment horizontal="center" vertical="center"/>
    </xf>
    <xf numFmtId="0" fontId="50" fillId="0" borderId="3" xfId="0" applyFont="1" applyBorder="1" applyAlignment="1">
      <alignment wrapText="1"/>
    </xf>
    <xf numFmtId="4" fontId="50" fillId="0" borderId="3" xfId="0" applyNumberFormat="1" applyFont="1" applyBorder="1"/>
    <xf numFmtId="0" fontId="50" fillId="0" borderId="0" xfId="0" applyFont="1"/>
    <xf numFmtId="4" fontId="33" fillId="8" borderId="3" xfId="0" applyNumberFormat="1" applyFont="1" applyFill="1" applyBorder="1" applyProtection="1">
      <protection locked="0"/>
    </xf>
    <xf numFmtId="4" fontId="50" fillId="8" borderId="3" xfId="0" applyNumberFormat="1" applyFont="1" applyFill="1" applyBorder="1" applyProtection="1">
      <protection locked="0"/>
    </xf>
    <xf numFmtId="4" fontId="6" fillId="0" borderId="3" xfId="0" applyNumberFormat="1" applyFont="1" applyBorder="1"/>
    <xf numFmtId="4" fontId="6" fillId="0" borderId="0" xfId="0" applyNumberFormat="1" applyFont="1"/>
    <xf numFmtId="4" fontId="33" fillId="0" borderId="3" xfId="0" applyNumberFormat="1" applyFont="1" applyBorder="1"/>
    <xf numFmtId="0" fontId="33" fillId="0" borderId="3" xfId="0" applyFont="1" applyBorder="1" applyAlignment="1">
      <alignment wrapText="1"/>
    </xf>
    <xf numFmtId="4" fontId="9" fillId="0" borderId="3" xfId="0" applyNumberFormat="1" applyFont="1" applyBorder="1"/>
    <xf numFmtId="4" fontId="9" fillId="0" borderId="0" xfId="0" applyNumberFormat="1" applyFont="1"/>
    <xf numFmtId="0" fontId="50" fillId="0" borderId="3" xfId="0" applyFont="1" applyBorder="1" applyAlignment="1">
      <alignment horizontal="left" wrapText="1"/>
    </xf>
    <xf numFmtId="4" fontId="51" fillId="0" borderId="3" xfId="0" applyNumberFormat="1" applyFont="1" applyBorder="1"/>
    <xf numFmtId="4" fontId="7" fillId="3" borderId="0" xfId="6" applyNumberFormat="1" applyFont="1" applyFill="1" applyBorder="1"/>
    <xf numFmtId="4" fontId="7" fillId="3" borderId="3" xfId="6" applyNumberFormat="1" applyFont="1" applyFill="1" applyBorder="1"/>
    <xf numFmtId="4" fontId="33" fillId="3" borderId="3" xfId="0" applyNumberFormat="1" applyFont="1" applyFill="1" applyBorder="1"/>
    <xf numFmtId="0" fontId="50" fillId="0" borderId="3" xfId="0" applyFont="1" applyBorder="1" applyAlignment="1">
      <alignment horizontal="left" vertical="top" wrapText="1"/>
    </xf>
    <xf numFmtId="0" fontId="33" fillId="0" borderId="0" xfId="0" applyFont="1" applyAlignment="1">
      <alignment horizontal="center" vertical="center"/>
    </xf>
    <xf numFmtId="0" fontId="33" fillId="0" borderId="0" xfId="0" applyFont="1" applyAlignment="1">
      <alignment wrapText="1"/>
    </xf>
    <xf numFmtId="4" fontId="33" fillId="0" borderId="0" xfId="0" applyNumberFormat="1" applyFont="1"/>
    <xf numFmtId="4" fontId="6" fillId="0" borderId="3" xfId="0" applyNumberFormat="1" applyFont="1" applyBorder="1" applyAlignment="1">
      <alignment horizontal="center" vertical="top" wrapText="1"/>
    </xf>
    <xf numFmtId="10" fontId="41" fillId="0" borderId="0" xfId="5" applyNumberFormat="1" applyFont="1" applyFill="1" applyBorder="1" applyAlignment="1" applyProtection="1">
      <alignment horizontal="center"/>
    </xf>
    <xf numFmtId="4" fontId="10" fillId="0" borderId="0" xfId="0" applyNumberFormat="1" applyFont="1" applyAlignment="1">
      <alignment horizontal="center" vertical="top"/>
    </xf>
    <xf numFmtId="0" fontId="14" fillId="15" borderId="3" xfId="0" applyFont="1" applyFill="1" applyBorder="1" applyAlignment="1">
      <alignment horizontal="center"/>
    </xf>
    <xf numFmtId="0" fontId="13" fillId="2" borderId="3" xfId="0" applyFont="1" applyFill="1" applyBorder="1" applyAlignment="1">
      <alignment vertical="top" wrapText="1"/>
    </xf>
    <xf numFmtId="4" fontId="13" fillId="2" borderId="3" xfId="0" applyNumberFormat="1" applyFont="1" applyFill="1" applyBorder="1" applyAlignment="1">
      <alignment vertical="top"/>
    </xf>
    <xf numFmtId="4" fontId="23" fillId="2" borderId="3" xfId="0" applyNumberFormat="1" applyFont="1" applyFill="1" applyBorder="1" applyAlignment="1">
      <alignment vertical="top"/>
    </xf>
    <xf numFmtId="4" fontId="29" fillId="2" borderId="3" xfId="0" applyNumberFormat="1" applyFont="1" applyFill="1" applyBorder="1" applyAlignment="1">
      <alignment vertical="top"/>
    </xf>
    <xf numFmtId="0" fontId="23" fillId="2" borderId="3" xfId="1" applyFont="1" applyFill="1" applyBorder="1" applyAlignment="1">
      <alignment horizontal="center" vertical="top"/>
    </xf>
    <xf numFmtId="0" fontId="21" fillId="3" borderId="3" xfId="1" applyFont="1" applyFill="1" applyBorder="1" applyAlignment="1">
      <alignment horizontal="center" vertical="top"/>
    </xf>
    <xf numFmtId="0" fontId="14" fillId="3" borderId="3" xfId="0" applyFont="1" applyFill="1" applyBorder="1" applyAlignment="1" applyProtection="1">
      <alignment vertical="top" wrapText="1"/>
      <protection locked="0"/>
    </xf>
    <xf numFmtId="4" fontId="14" fillId="2" borderId="3" xfId="0" applyNumberFormat="1" applyFont="1" applyFill="1" applyBorder="1" applyAlignment="1" applyProtection="1">
      <alignment vertical="top"/>
      <protection locked="0"/>
    </xf>
    <xf numFmtId="4" fontId="21" fillId="2" borderId="3" xfId="0" applyNumberFormat="1" applyFont="1" applyFill="1" applyBorder="1" applyAlignment="1">
      <alignment vertical="top"/>
    </xf>
    <xf numFmtId="4" fontId="26" fillId="2" borderId="3" xfId="0" applyNumberFormat="1" applyFont="1" applyFill="1" applyBorder="1" applyAlignment="1">
      <alignment vertical="top"/>
    </xf>
    <xf numFmtId="4" fontId="14" fillId="2" borderId="3" xfId="0" applyNumberFormat="1" applyFont="1" applyFill="1" applyBorder="1" applyAlignment="1">
      <alignment vertical="top"/>
    </xf>
    <xf numFmtId="0" fontId="21" fillId="2" borderId="3" xfId="1" applyFont="1" applyFill="1" applyBorder="1" applyAlignment="1">
      <alignment horizontal="center" vertical="top"/>
    </xf>
    <xf numFmtId="0" fontId="13" fillId="3" borderId="3" xfId="0" applyFont="1" applyFill="1" applyBorder="1" applyAlignment="1" applyProtection="1">
      <alignment vertical="top" wrapText="1"/>
      <protection locked="0"/>
    </xf>
    <xf numFmtId="4" fontId="27" fillId="2" borderId="3" xfId="0" applyNumberFormat="1" applyFont="1" applyFill="1" applyBorder="1" applyAlignment="1">
      <alignment vertical="top"/>
    </xf>
    <xf numFmtId="0" fontId="14" fillId="2" borderId="3" xfId="1" applyFont="1" applyFill="1" applyBorder="1" applyAlignment="1">
      <alignment horizontal="center" vertical="top"/>
    </xf>
    <xf numFmtId="4" fontId="52" fillId="0" borderId="3" xfId="0" applyNumberFormat="1" applyFont="1" applyBorder="1" applyAlignment="1">
      <alignment vertical="top"/>
    </xf>
    <xf numFmtId="0" fontId="21" fillId="0" borderId="3" xfId="1" applyFont="1" applyBorder="1" applyAlignment="1">
      <alignment horizontal="center" vertical="top"/>
    </xf>
    <xf numFmtId="4" fontId="52" fillId="3" borderId="3" xfId="0" applyNumberFormat="1" applyFont="1" applyFill="1" applyBorder="1" applyAlignment="1">
      <alignment vertical="top"/>
    </xf>
    <xf numFmtId="4" fontId="14" fillId="6" borderId="3" xfId="0" applyNumberFormat="1" applyFont="1" applyFill="1" applyBorder="1" applyAlignment="1" applyProtection="1">
      <alignment vertical="top"/>
      <protection locked="0"/>
    </xf>
    <xf numFmtId="0" fontId="52" fillId="0" borderId="3" xfId="0" applyFont="1" applyBorder="1" applyAlignment="1">
      <alignment vertical="top"/>
    </xf>
    <xf numFmtId="4" fontId="53" fillId="0" borderId="3" xfId="0" applyNumberFormat="1" applyFont="1" applyBorder="1" applyAlignment="1">
      <alignment vertical="top"/>
    </xf>
    <xf numFmtId="0" fontId="21" fillId="15" borderId="3" xfId="0" applyFont="1" applyFill="1" applyBorder="1"/>
    <xf numFmtId="4" fontId="21" fillId="15" borderId="3" xfId="0" applyNumberFormat="1" applyFont="1" applyFill="1" applyBorder="1"/>
    <xf numFmtId="4" fontId="21" fillId="15" borderId="3" xfId="0" applyNumberFormat="1" applyFont="1" applyFill="1" applyBorder="1" applyAlignment="1">
      <alignment horizontal="center"/>
    </xf>
    <xf numFmtId="0" fontId="21" fillId="15" borderId="3" xfId="0" applyFont="1" applyFill="1" applyBorder="1" applyAlignment="1">
      <alignment horizontal="center"/>
    </xf>
    <xf numFmtId="0" fontId="29" fillId="3" borderId="3" xfId="0" applyFont="1" applyFill="1" applyBorder="1" applyAlignment="1">
      <alignment vertical="top"/>
    </xf>
    <xf numFmtId="0" fontId="14" fillId="3" borderId="3" xfId="0" applyFont="1" applyFill="1" applyBorder="1" applyAlignment="1">
      <alignment horizontal="center"/>
    </xf>
    <xf numFmtId="0" fontId="14" fillId="14" borderId="3" xfId="0" applyFont="1" applyFill="1" applyBorder="1" applyAlignment="1" applyProtection="1">
      <alignment wrapText="1"/>
      <protection locked="0"/>
    </xf>
    <xf numFmtId="4" fontId="14" fillId="4" borderId="3" xfId="0" applyNumberFormat="1" applyFont="1" applyFill="1" applyBorder="1" applyAlignment="1">
      <alignment horizontal="center"/>
    </xf>
    <xf numFmtId="0" fontId="14" fillId="4" borderId="3" xfId="0" applyFont="1" applyFill="1" applyBorder="1" applyAlignment="1">
      <alignment horizontal="center"/>
    </xf>
    <xf numFmtId="0" fontId="28" fillId="6" borderId="3" xfId="0" applyFont="1" applyFill="1" applyBorder="1" applyAlignment="1">
      <alignment vertical="top"/>
    </xf>
    <xf numFmtId="0" fontId="13" fillId="14" borderId="3" xfId="0" applyFont="1" applyFill="1" applyBorder="1"/>
    <xf numFmtId="4" fontId="13" fillId="3" borderId="3" xfId="0" applyNumberFormat="1" applyFont="1" applyFill="1" applyBorder="1"/>
    <xf numFmtId="4" fontId="13" fillId="3" borderId="4" xfId="0" applyNumberFormat="1" applyFont="1" applyFill="1" applyBorder="1"/>
    <xf numFmtId="0" fontId="13" fillId="14" borderId="3" xfId="0" applyFont="1" applyFill="1" applyBorder="1" applyAlignment="1" applyProtection="1">
      <alignment wrapText="1"/>
      <protection locked="0"/>
    </xf>
    <xf numFmtId="0" fontId="13" fillId="14" borderId="3" xfId="0" applyFont="1" applyFill="1" applyBorder="1" applyProtection="1">
      <protection locked="0"/>
    </xf>
    <xf numFmtId="4" fontId="13" fillId="14" borderId="3" xfId="0" applyNumberFormat="1" applyFont="1" applyFill="1" applyBorder="1" applyProtection="1">
      <protection locked="0"/>
    </xf>
    <xf numFmtId="4" fontId="13" fillId="14" borderId="4" xfId="0" applyNumberFormat="1" applyFont="1" applyFill="1" applyBorder="1" applyProtection="1">
      <protection locked="0"/>
    </xf>
    <xf numFmtId="0" fontId="27" fillId="3" borderId="0" xfId="0" applyFont="1" applyFill="1"/>
    <xf numFmtId="0" fontId="14" fillId="6" borderId="3" xfId="0" applyFont="1" applyFill="1" applyBorder="1"/>
    <xf numFmtId="4" fontId="14" fillId="6" borderId="3" xfId="0" applyNumberFormat="1" applyFont="1" applyFill="1" applyBorder="1" applyAlignment="1">
      <alignment vertical="top"/>
    </xf>
    <xf numFmtId="4" fontId="21" fillId="6" borderId="3" xfId="0" applyNumberFormat="1" applyFont="1" applyFill="1" applyBorder="1" applyAlignment="1">
      <alignment vertical="top"/>
    </xf>
    <xf numFmtId="4" fontId="26" fillId="6" borderId="3" xfId="0" applyNumberFormat="1" applyFont="1" applyFill="1" applyBorder="1" applyAlignment="1">
      <alignment vertical="top"/>
    </xf>
    <xf numFmtId="0" fontId="14" fillId="6" borderId="3" xfId="0" applyFont="1" applyFill="1" applyBorder="1" applyAlignment="1">
      <alignment vertical="top"/>
    </xf>
    <xf numFmtId="0" fontId="14" fillId="6" borderId="3" xfId="0" applyFont="1" applyFill="1" applyBorder="1" applyAlignment="1">
      <alignment horizontal="center"/>
    </xf>
    <xf numFmtId="4" fontId="9" fillId="17" borderId="3" xfId="1" applyNumberFormat="1" applyFont="1" applyFill="1" applyBorder="1" applyAlignment="1" applyProtection="1">
      <alignment horizontal="right" vertical="top"/>
      <protection locked="0"/>
    </xf>
    <xf numFmtId="0" fontId="54" fillId="0" borderId="0" xfId="1" applyFont="1" applyAlignment="1">
      <alignment horizontal="right" vertical="top" wrapText="1"/>
    </xf>
    <xf numFmtId="4" fontId="54" fillId="0" borderId="0" xfId="1" applyNumberFormat="1" applyFont="1" applyAlignment="1">
      <alignment horizontal="right" vertical="top"/>
    </xf>
    <xf numFmtId="0" fontId="10" fillId="0" borderId="3" xfId="1" applyFont="1" applyBorder="1" applyAlignment="1">
      <alignment horizontal="center" vertical="center"/>
    </xf>
    <xf numFmtId="0" fontId="10" fillId="0" borderId="3" xfId="1" applyFont="1" applyBorder="1" applyAlignment="1">
      <alignment horizontal="center" vertical="center" wrapText="1"/>
    </xf>
    <xf numFmtId="0" fontId="48" fillId="2" borderId="3" xfId="0" applyFont="1" applyFill="1" applyBorder="1" applyAlignment="1">
      <alignment vertical="top" wrapText="1"/>
    </xf>
    <xf numFmtId="4" fontId="48" fillId="2" borderId="3" xfId="0" applyNumberFormat="1" applyFont="1" applyFill="1" applyBorder="1" applyAlignment="1" applyProtection="1">
      <alignment vertical="top"/>
      <protection locked="0"/>
    </xf>
    <xf numFmtId="4" fontId="48" fillId="2" borderId="3" xfId="0" applyNumberFormat="1" applyFont="1" applyFill="1" applyBorder="1" applyAlignment="1">
      <alignment vertical="top"/>
    </xf>
    <xf numFmtId="4" fontId="55" fillId="2" borderId="3" xfId="0" applyNumberFormat="1" applyFont="1" applyFill="1" applyBorder="1" applyAlignment="1">
      <alignment vertical="top"/>
    </xf>
    <xf numFmtId="0" fontId="48" fillId="2" borderId="3" xfId="1" applyFont="1" applyFill="1" applyBorder="1" applyAlignment="1">
      <alignment horizontal="center" vertical="top"/>
    </xf>
    <xf numFmtId="0" fontId="48" fillId="0" borderId="0" xfId="0" applyFont="1"/>
    <xf numFmtId="0" fontId="17" fillId="0" borderId="8" xfId="0" applyFont="1" applyBorder="1" applyAlignment="1">
      <alignment horizontal="center" vertical="center" wrapText="1"/>
    </xf>
    <xf numFmtId="49" fontId="50" fillId="0" borderId="3" xfId="0" quotePrefix="1" applyNumberFormat="1" applyFont="1" applyBorder="1" applyAlignment="1">
      <alignment horizontal="center" vertical="center"/>
    </xf>
    <xf numFmtId="9" fontId="10" fillId="9" borderId="6" xfId="5" applyFont="1" applyFill="1" applyBorder="1" applyAlignment="1" applyProtection="1">
      <alignment vertical="top"/>
    </xf>
    <xf numFmtId="0" fontId="7" fillId="9" borderId="3" xfId="0" applyFont="1" applyFill="1" applyBorder="1" applyAlignment="1">
      <alignment horizontal="left" vertical="top" wrapText="1"/>
    </xf>
    <xf numFmtId="0" fontId="16" fillId="0" borderId="3" xfId="0" applyFont="1" applyBorder="1" applyAlignment="1">
      <alignment horizontal="left" vertical="top" wrapText="1"/>
    </xf>
    <xf numFmtId="0" fontId="15" fillId="0" borderId="7" xfId="0" applyFont="1" applyBorder="1" applyAlignment="1">
      <alignment vertical="top" wrapText="1"/>
    </xf>
    <xf numFmtId="0" fontId="16" fillId="0" borderId="3" xfId="0" applyFont="1" applyBorder="1" applyAlignment="1">
      <alignment vertical="top" wrapText="1"/>
    </xf>
    <xf numFmtId="0" fontId="56" fillId="0" borderId="3" xfId="0" applyFont="1" applyBorder="1" applyAlignment="1">
      <alignment horizontal="center" vertical="center" wrapText="1"/>
    </xf>
    <xf numFmtId="0" fontId="57" fillId="0" borderId="3" xfId="0" applyFont="1" applyBorder="1"/>
    <xf numFmtId="0" fontId="57" fillId="0" borderId="3" xfId="0" applyFont="1" applyBorder="1" applyAlignment="1">
      <alignment horizontal="center" wrapText="1"/>
    </xf>
    <xf numFmtId="0" fontId="57" fillId="0" borderId="3" xfId="0" applyFont="1" applyBorder="1" applyAlignment="1">
      <alignment vertical="center" wrapText="1"/>
    </xf>
    <xf numFmtId="0" fontId="57" fillId="0" borderId="3" xfId="0" applyFont="1" applyBorder="1" applyAlignment="1">
      <alignment vertical="center"/>
    </xf>
    <xf numFmtId="0" fontId="0" fillId="0" borderId="0" xfId="0" applyAlignment="1">
      <alignment wrapText="1"/>
    </xf>
    <xf numFmtId="0" fontId="16" fillId="9" borderId="3" xfId="0" applyFont="1" applyFill="1" applyBorder="1" applyAlignment="1">
      <alignment horizontal="left" vertical="top" wrapText="1"/>
    </xf>
    <xf numFmtId="0" fontId="17" fillId="3" borderId="3" xfId="0" applyFont="1" applyFill="1" applyBorder="1" applyAlignment="1">
      <alignment horizontal="center" vertical="center" wrapText="1"/>
    </xf>
    <xf numFmtId="0" fontId="61" fillId="3" borderId="3" xfId="0" applyFont="1" applyFill="1" applyBorder="1" applyAlignment="1">
      <alignment horizontal="left" vertical="center" wrapText="1"/>
    </xf>
    <xf numFmtId="0" fontId="62" fillId="0" borderId="0" xfId="7" applyFont="1" applyAlignment="1">
      <alignment horizontal="left" vertical="center"/>
    </xf>
    <xf numFmtId="0" fontId="62" fillId="0" borderId="3" xfId="7" applyFont="1" applyBorder="1" applyAlignment="1">
      <alignment horizontal="left" vertical="center"/>
    </xf>
    <xf numFmtId="0" fontId="63" fillId="0" borderId="3" xfId="0" applyFont="1" applyBorder="1" applyAlignment="1">
      <alignment horizontal="center" vertical="center" wrapText="1"/>
    </xf>
    <xf numFmtId="0" fontId="63" fillId="0" borderId="3" xfId="1" applyFont="1" applyBorder="1" applyAlignment="1">
      <alignment horizontal="center" vertical="center" wrapText="1"/>
    </xf>
    <xf numFmtId="0" fontId="63" fillId="0" borderId="3" xfId="1" applyFont="1" applyBorder="1" applyAlignment="1">
      <alignment horizontal="center" vertical="center"/>
    </xf>
    <xf numFmtId="0" fontId="63" fillId="0" borderId="3" xfId="1" applyFont="1" applyBorder="1" applyAlignment="1">
      <alignment horizontal="center" vertical="top" wrapText="1"/>
    </xf>
    <xf numFmtId="9" fontId="10" fillId="9" borderId="0" xfId="5" applyFont="1" applyFill="1" applyBorder="1" applyAlignment="1" applyProtection="1">
      <alignment vertical="top" wrapText="1"/>
    </xf>
    <xf numFmtId="0" fontId="10" fillId="3" borderId="0" xfId="0" applyFont="1" applyFill="1"/>
    <xf numFmtId="0" fontId="10" fillId="3" borderId="3" xfId="0" applyFont="1" applyFill="1" applyBorder="1" applyAlignment="1">
      <alignment horizontal="left" vertical="center" wrapText="1"/>
    </xf>
    <xf numFmtId="0" fontId="10" fillId="3" borderId="4" xfId="0" applyFont="1" applyFill="1" applyBorder="1" applyAlignment="1">
      <alignment horizontal="left" vertical="center" wrapText="1"/>
    </xf>
    <xf numFmtId="0" fontId="10" fillId="3" borderId="2" xfId="0" applyFont="1" applyFill="1" applyBorder="1" applyAlignment="1">
      <alignment horizontal="left" vertical="center" wrapText="1"/>
    </xf>
    <xf numFmtId="0" fontId="10" fillId="3" borderId="5" xfId="0" applyFont="1" applyFill="1" applyBorder="1" applyAlignment="1">
      <alignment horizontal="left" vertical="center" wrapText="1"/>
    </xf>
    <xf numFmtId="0" fontId="10" fillId="3" borderId="3" xfId="0" applyFont="1" applyFill="1" applyBorder="1" applyAlignment="1">
      <alignment horizontal="left" vertical="top" wrapText="1"/>
    </xf>
    <xf numFmtId="0" fontId="10" fillId="3" borderId="4" xfId="0" applyFont="1" applyFill="1" applyBorder="1" applyAlignment="1">
      <alignment horizontal="left" vertical="top" wrapText="1"/>
    </xf>
    <xf numFmtId="0" fontId="10" fillId="3" borderId="2" xfId="0" applyFont="1" applyFill="1" applyBorder="1" applyAlignment="1">
      <alignment horizontal="left" vertical="top" wrapText="1"/>
    </xf>
    <xf numFmtId="0" fontId="10" fillId="3" borderId="5" xfId="0" applyFont="1" applyFill="1" applyBorder="1" applyAlignment="1">
      <alignment horizontal="left" vertical="top" wrapText="1"/>
    </xf>
    <xf numFmtId="0" fontId="59" fillId="3" borderId="4" xfId="0" applyFont="1" applyFill="1" applyBorder="1" applyAlignment="1">
      <alignment horizontal="left" vertical="center" wrapText="1"/>
    </xf>
    <xf numFmtId="0" fontId="59" fillId="3" borderId="2" xfId="0" applyFont="1" applyFill="1" applyBorder="1" applyAlignment="1">
      <alignment horizontal="left" vertical="center" wrapText="1"/>
    </xf>
    <xf numFmtId="0" fontId="59" fillId="3" borderId="5" xfId="0" applyFont="1" applyFill="1" applyBorder="1" applyAlignment="1">
      <alignment horizontal="left" vertical="center" wrapText="1"/>
    </xf>
    <xf numFmtId="0" fontId="15" fillId="3" borderId="0" xfId="0" applyFont="1" applyFill="1" applyAlignment="1">
      <alignment horizontal="left" vertical="top" wrapText="1"/>
    </xf>
    <xf numFmtId="0" fontId="9" fillId="8" borderId="0" xfId="0" applyFont="1" applyFill="1" applyAlignment="1">
      <alignment vertical="top" wrapText="1"/>
    </xf>
    <xf numFmtId="0" fontId="9" fillId="0" borderId="0" xfId="0" applyFont="1" applyAlignment="1">
      <alignment vertical="top" wrapText="1"/>
    </xf>
    <xf numFmtId="0" fontId="9" fillId="3" borderId="0" xfId="0" applyFont="1" applyFill="1" applyAlignment="1">
      <alignment horizontal="left" vertical="top" wrapText="1"/>
    </xf>
    <xf numFmtId="0" fontId="33" fillId="0" borderId="0" xfId="0" applyFont="1" applyAlignment="1">
      <alignment horizontal="left" vertical="top" wrapText="1"/>
    </xf>
    <xf numFmtId="0" fontId="34" fillId="0" borderId="3" xfId="0" applyFont="1" applyBorder="1" applyAlignment="1">
      <alignment horizontal="left" vertical="top" wrapText="1"/>
    </xf>
    <xf numFmtId="0" fontId="33" fillId="0" borderId="3" xfId="0" applyFont="1" applyBorder="1" applyAlignment="1">
      <alignment horizontal="left" vertical="top" wrapText="1"/>
    </xf>
    <xf numFmtId="0" fontId="6" fillId="0" borderId="0" xfId="0" applyFont="1" applyAlignment="1">
      <alignment horizontal="center" vertical="top" wrapText="1"/>
    </xf>
    <xf numFmtId="0" fontId="33" fillId="0" borderId="0" xfId="0" applyFont="1" applyAlignment="1">
      <alignment vertical="top" wrapText="1"/>
    </xf>
    <xf numFmtId="0" fontId="32" fillId="3" borderId="1" xfId="0" applyFont="1" applyFill="1" applyBorder="1" applyAlignment="1">
      <alignment horizontal="center" vertical="top" wrapText="1"/>
    </xf>
    <xf numFmtId="4" fontId="36" fillId="0" borderId="3" xfId="0" applyNumberFormat="1" applyFont="1" applyBorder="1" applyAlignment="1">
      <alignment horizontal="left" vertical="top" wrapText="1"/>
    </xf>
    <xf numFmtId="4" fontId="37" fillId="0" borderId="3" xfId="0" applyNumberFormat="1" applyFont="1" applyBorder="1" applyAlignment="1">
      <alignment horizontal="left" vertical="top" wrapText="1"/>
    </xf>
    <xf numFmtId="0" fontId="34" fillId="0" borderId="2" xfId="0" applyFont="1" applyBorder="1" applyAlignment="1">
      <alignment horizontal="left" vertical="top" wrapText="1"/>
    </xf>
    <xf numFmtId="0" fontId="34" fillId="0" borderId="5" xfId="0" applyFont="1" applyBorder="1" applyAlignment="1">
      <alignment horizontal="left" vertical="top" wrapText="1"/>
    </xf>
    <xf numFmtId="0" fontId="34" fillId="0" borderId="0" xfId="0" applyFont="1" applyAlignment="1">
      <alignment horizontal="left" vertical="top" wrapText="1"/>
    </xf>
    <xf numFmtId="0" fontId="6" fillId="0" borderId="0" xfId="0" applyFont="1" applyAlignment="1">
      <alignment horizontal="center"/>
    </xf>
    <xf numFmtId="0" fontId="6" fillId="0" borderId="3" xfId="0" applyFont="1" applyBorder="1" applyAlignment="1">
      <alignment vertical="center"/>
    </xf>
    <xf numFmtId="0" fontId="6" fillId="0" borderId="3" xfId="0" applyFont="1" applyBorder="1" applyAlignment="1">
      <alignment vertical="center" wrapText="1"/>
    </xf>
    <xf numFmtId="0" fontId="49" fillId="0" borderId="6" xfId="0" applyFont="1" applyBorder="1" applyAlignment="1">
      <alignment horizontal="center" vertical="center"/>
    </xf>
    <xf numFmtId="0" fontId="49" fillId="0" borderId="0" xfId="0" applyFont="1" applyAlignment="1">
      <alignment horizontal="center" vertical="center"/>
    </xf>
    <xf numFmtId="0" fontId="33" fillId="0" borderId="0" xfId="0" applyFont="1" applyAlignment="1">
      <alignment horizontal="center"/>
    </xf>
    <xf numFmtId="0" fontId="6" fillId="0" borderId="3" xfId="0" applyFont="1" applyBorder="1" applyAlignment="1">
      <alignment horizontal="center" vertical="center" wrapText="1"/>
    </xf>
    <xf numFmtId="0" fontId="6" fillId="0" borderId="3" xfId="0" applyFont="1" applyBorder="1" applyAlignment="1">
      <alignment vertical="top" wrapText="1"/>
    </xf>
    <xf numFmtId="0" fontId="9" fillId="3" borderId="3" xfId="1" applyFont="1" applyFill="1" applyBorder="1" applyAlignment="1">
      <alignment horizontal="left" vertical="top"/>
    </xf>
    <xf numFmtId="0" fontId="7" fillId="3" borderId="3" xfId="1" applyFont="1" applyFill="1" applyBorder="1" applyAlignment="1">
      <alignment horizontal="left" vertical="top"/>
    </xf>
    <xf numFmtId="0" fontId="10" fillId="0" borderId="0" xfId="1" applyFont="1" applyAlignment="1">
      <alignment horizontal="center" vertical="top"/>
    </xf>
    <xf numFmtId="4" fontId="9" fillId="0" borderId="3" xfId="1" applyNumberFormat="1" applyFont="1" applyBorder="1" applyAlignment="1">
      <alignment horizontal="center" vertical="center" wrapText="1"/>
    </xf>
    <xf numFmtId="0" fontId="9" fillId="0" borderId="3" xfId="1" applyFont="1" applyBorder="1" applyAlignment="1">
      <alignment horizontal="left" vertical="top"/>
    </xf>
    <xf numFmtId="0" fontId="7" fillId="0" borderId="3" xfId="1" applyFont="1" applyBorder="1" applyAlignment="1">
      <alignment horizontal="left" vertical="top"/>
    </xf>
    <xf numFmtId="4" fontId="9" fillId="0" borderId="8" xfId="1" applyNumberFormat="1" applyFont="1" applyBorder="1" applyAlignment="1">
      <alignment horizontal="center" vertical="center" wrapText="1"/>
    </xf>
    <xf numFmtId="4" fontId="9" fillId="0" borderId="7" xfId="1" applyNumberFormat="1" applyFont="1" applyBorder="1" applyAlignment="1">
      <alignment horizontal="center" vertical="center" wrapText="1"/>
    </xf>
    <xf numFmtId="0" fontId="9" fillId="0" borderId="8" xfId="1" applyFont="1" applyBorder="1" applyAlignment="1">
      <alignment horizontal="center" vertical="center" wrapText="1"/>
    </xf>
    <xf numFmtId="0" fontId="9" fillId="0" borderId="7" xfId="1" applyFont="1" applyBorder="1" applyAlignment="1">
      <alignment horizontal="center" vertical="center" wrapText="1"/>
    </xf>
    <xf numFmtId="49" fontId="9" fillId="0" borderId="8" xfId="1" applyNumberFormat="1" applyFont="1" applyBorder="1" applyAlignment="1">
      <alignment horizontal="center" vertical="center"/>
    </xf>
    <xf numFmtId="49" fontId="9" fillId="0" borderId="7" xfId="1" applyNumberFormat="1" applyFont="1" applyBorder="1" applyAlignment="1">
      <alignment horizontal="center" vertical="center"/>
    </xf>
    <xf numFmtId="0" fontId="46" fillId="3" borderId="0" xfId="0" applyFont="1" applyFill="1" applyAlignment="1" applyProtection="1">
      <alignment horizontal="left" vertical="center" wrapText="1"/>
      <protection locked="0"/>
    </xf>
    <xf numFmtId="0" fontId="47" fillId="3" borderId="0" xfId="0" applyFont="1" applyFill="1" applyAlignment="1" applyProtection="1">
      <alignment horizontal="left" vertical="center" wrapText="1"/>
      <protection locked="0"/>
    </xf>
    <xf numFmtId="0" fontId="9" fillId="3" borderId="4" xfId="1" applyFont="1" applyFill="1" applyBorder="1" applyAlignment="1">
      <alignment horizontal="left" vertical="top"/>
    </xf>
    <xf numFmtId="0" fontId="9" fillId="3" borderId="2" xfId="1" applyFont="1" applyFill="1" applyBorder="1" applyAlignment="1">
      <alignment horizontal="left" vertical="top"/>
    </xf>
    <xf numFmtId="0" fontId="9" fillId="3" borderId="5" xfId="1" applyFont="1" applyFill="1" applyBorder="1" applyAlignment="1">
      <alignment horizontal="left" vertical="top"/>
    </xf>
    <xf numFmtId="4" fontId="28" fillId="9" borderId="6" xfId="0" applyNumberFormat="1" applyFont="1" applyFill="1" applyBorder="1" applyAlignment="1">
      <alignment horizontal="center"/>
    </xf>
    <xf numFmtId="4" fontId="28" fillId="9" borderId="0" xfId="0" applyNumberFormat="1" applyFont="1" applyFill="1" applyAlignment="1">
      <alignment horizontal="center"/>
    </xf>
    <xf numFmtId="9" fontId="13" fillId="0" borderId="6" xfId="5" applyFont="1" applyBorder="1" applyAlignment="1" applyProtection="1">
      <alignment horizontal="center" vertical="top"/>
    </xf>
    <xf numFmtId="9" fontId="13" fillId="0" borderId="0" xfId="5" applyFont="1" applyBorder="1" applyAlignment="1" applyProtection="1">
      <alignment horizontal="center" vertical="top"/>
    </xf>
    <xf numFmtId="0" fontId="9" fillId="0" borderId="0" xfId="0" applyFont="1" applyAlignment="1">
      <alignment horizontal="right" vertical="top" wrapText="1"/>
    </xf>
    <xf numFmtId="0" fontId="10" fillId="0" borderId="3" xfId="0" applyFont="1" applyBorder="1" applyAlignment="1">
      <alignment horizontal="center" vertical="top"/>
    </xf>
    <xf numFmtId="0" fontId="11" fillId="0" borderId="3" xfId="0" applyFont="1" applyBorder="1" applyAlignment="1">
      <alignment horizontal="left" vertical="top" wrapText="1"/>
    </xf>
    <xf numFmtId="4" fontId="9" fillId="0" borderId="4" xfId="0" applyNumberFormat="1" applyFont="1" applyBorder="1" applyAlignment="1">
      <alignment horizontal="center" vertical="center" wrapText="1"/>
    </xf>
    <xf numFmtId="4" fontId="9" fillId="0" borderId="2" xfId="0" applyNumberFormat="1" applyFont="1" applyBorder="1" applyAlignment="1">
      <alignment horizontal="center" vertical="center" wrapText="1"/>
    </xf>
    <xf numFmtId="3" fontId="9" fillId="0" borderId="4" xfId="0" applyNumberFormat="1" applyFont="1" applyBorder="1" applyAlignment="1">
      <alignment horizontal="left" vertical="top"/>
    </xf>
    <xf numFmtId="3" fontId="9" fillId="0" borderId="2" xfId="0" applyNumberFormat="1" applyFont="1" applyBorder="1" applyAlignment="1">
      <alignment horizontal="left" vertical="top"/>
    </xf>
    <xf numFmtId="3" fontId="9" fillId="0" borderId="5" xfId="0" applyNumberFormat="1" applyFont="1" applyBorder="1" applyAlignment="1">
      <alignment horizontal="left" vertical="top"/>
    </xf>
    <xf numFmtId="0" fontId="10" fillId="0" borderId="3" xfId="0" applyFont="1" applyBorder="1" applyAlignment="1">
      <alignment horizontal="left" vertical="top" wrapText="1"/>
    </xf>
    <xf numFmtId="0" fontId="44" fillId="0" borderId="4" xfId="0" applyFont="1" applyBorder="1" applyAlignment="1">
      <alignment horizontal="left" vertical="top" wrapText="1"/>
    </xf>
    <xf numFmtId="0" fontId="44" fillId="0" borderId="5" xfId="0" applyFont="1" applyBorder="1" applyAlignment="1">
      <alignment horizontal="left" vertical="top" wrapText="1"/>
    </xf>
    <xf numFmtId="4" fontId="7" fillId="0" borderId="3" xfId="0" applyNumberFormat="1" applyFont="1" applyBorder="1" applyAlignment="1">
      <alignment horizontal="center"/>
    </xf>
    <xf numFmtId="0" fontId="10" fillId="0" borderId="0" xfId="1" applyFont="1" applyAlignment="1">
      <alignment horizontal="left" vertical="top"/>
    </xf>
    <xf numFmtId="0" fontId="11" fillId="0" borderId="0" xfId="0" applyFont="1" applyAlignment="1">
      <alignment horizontal="left" vertical="top" wrapText="1"/>
    </xf>
    <xf numFmtId="0" fontId="11" fillId="0" borderId="0" xfId="0" applyFont="1" applyAlignment="1">
      <alignment horizontal="left" vertical="top"/>
    </xf>
    <xf numFmtId="4" fontId="9" fillId="0" borderId="8" xfId="0" applyNumberFormat="1" applyFont="1" applyBorder="1" applyAlignment="1">
      <alignment horizontal="left" vertical="center" wrapText="1"/>
    </xf>
    <xf numFmtId="4" fontId="9" fillId="0" borderId="7" xfId="0" applyNumberFormat="1" applyFont="1" applyBorder="1" applyAlignment="1">
      <alignment horizontal="left" vertical="center" wrapText="1"/>
    </xf>
    <xf numFmtId="4" fontId="9" fillId="0" borderId="3" xfId="0" applyNumberFormat="1" applyFont="1" applyBorder="1" applyAlignment="1">
      <alignment horizontal="right" vertical="center" wrapText="1"/>
    </xf>
    <xf numFmtId="4" fontId="9" fillId="0" borderId="3" xfId="0" applyNumberFormat="1" applyFont="1" applyBorder="1" applyAlignment="1">
      <alignment horizontal="center" vertical="center" wrapText="1"/>
    </xf>
    <xf numFmtId="0" fontId="9" fillId="0" borderId="0" xfId="0" applyFont="1" applyAlignment="1">
      <alignment horizontal="left" vertical="top"/>
    </xf>
    <xf numFmtId="4" fontId="9" fillId="0" borderId="8" xfId="0" applyNumberFormat="1" applyFont="1" applyBorder="1" applyAlignment="1">
      <alignment horizontal="center" vertical="center" wrapText="1"/>
    </xf>
    <xf numFmtId="4" fontId="9" fillId="0" borderId="7" xfId="0" applyNumberFormat="1" applyFont="1" applyBorder="1" applyAlignment="1">
      <alignment horizontal="center" vertical="center" wrapText="1"/>
    </xf>
    <xf numFmtId="0" fontId="10" fillId="0" borderId="3" xfId="0" applyFont="1" applyBorder="1" applyAlignment="1">
      <alignment horizontal="left" vertical="center" wrapText="1"/>
    </xf>
    <xf numFmtId="4" fontId="9" fillId="0" borderId="6" xfId="0" applyNumberFormat="1" applyFont="1" applyBorder="1" applyAlignment="1">
      <alignment horizontal="center" vertical="center"/>
    </xf>
    <xf numFmtId="4" fontId="9" fillId="0" borderId="0" xfId="0" applyNumberFormat="1" applyFont="1" applyAlignment="1">
      <alignment horizontal="center" vertical="center"/>
    </xf>
    <xf numFmtId="0" fontId="21" fillId="0" borderId="0" xfId="0" applyFont="1" applyAlignment="1">
      <alignment horizontal="left"/>
    </xf>
    <xf numFmtId="0" fontId="23" fillId="0" borderId="0" xfId="0" applyFont="1" applyAlignment="1">
      <alignment horizontal="center"/>
    </xf>
    <xf numFmtId="0" fontId="57" fillId="0" borderId="3" xfId="0" applyFont="1" applyBorder="1" applyAlignment="1">
      <alignment vertical="center" wrapText="1"/>
    </xf>
  </cellXfs>
  <cellStyles count="8">
    <cellStyle name="Hyperlink" xfId="7" builtinId="8"/>
    <cellStyle name="Neutral" xfId="6" builtinId="28"/>
    <cellStyle name="Normal" xfId="0" builtinId="0" customBuiltin="1"/>
    <cellStyle name="Normal 2" xfId="1" xr:uid="{00000000-0005-0000-0000-000003000000}"/>
    <cellStyle name="Normal 3" xfId="2" xr:uid="{00000000-0005-0000-0000-000004000000}"/>
    <cellStyle name="Normal 4" xfId="4" xr:uid="{00000000-0005-0000-0000-000005000000}"/>
    <cellStyle name="Percent" xfId="5" builtinId="5"/>
    <cellStyle name="Percent 2" xfId="3" xr:uid="{00000000-0005-0000-0000-000007000000}"/>
  </cellStyles>
  <dxfs count="5">
    <dxf>
      <fill>
        <patternFill>
          <bgColor rgb="FFFF0000"/>
        </patternFill>
      </fill>
    </dxf>
    <dxf>
      <fill>
        <patternFill>
          <bgColor rgb="FF00B050"/>
        </patternFill>
      </fill>
    </dxf>
    <dxf>
      <fill>
        <patternFill>
          <bgColor rgb="FFFF0000"/>
        </patternFill>
      </fill>
    </dxf>
    <dxf>
      <fill>
        <gradientFill degree="90">
          <stop position="0">
            <color theme="0"/>
          </stop>
          <stop position="1">
            <color rgb="FFFF0000"/>
          </stop>
        </gradientFill>
      </fill>
    </dxf>
    <dxf>
      <fill>
        <patternFill>
          <bgColor rgb="FF00B05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onnections" Target="connections.xml"/><Relationship Id="rId5" Type="http://schemas.openxmlformats.org/officeDocument/2006/relationships/worksheet" Target="worksheets/sheet5.xml"/><Relationship Id="rId15" Type="http://schemas.openxmlformats.org/officeDocument/2006/relationships/customXml" Target="../customXml/item1.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externalLink" Target="externalLinks/externalLink1.xml"/><Relationship Id="rId14" Type="http://schemas.openxmlformats.org/officeDocument/2006/relationships/calcChain" Target="calcChain.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lucia.brabete\Desktop\PRO\alin%20ar\Anexa%201.5.a_Macheta%20financiara_Ghid%20131.A_11.07%202022.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0-Instructiuni"/>
      <sheetName val="1-Inputuri"/>
      <sheetName val="2-Buget cerere"/>
      <sheetName val="3-Analiza financiara"/>
      <sheetName val="4-Rezumat indicatori"/>
      <sheetName val="5-Intreprinderi in dificultate"/>
    </sheetNames>
    <sheetDataSet>
      <sheetData sheetId="0"/>
      <sheetData sheetId="1">
        <row r="26">
          <cell r="E26">
            <v>5.3999999999999999E-2</v>
          </cell>
        </row>
      </sheetData>
      <sheetData sheetId="2"/>
      <sheetData sheetId="3"/>
      <sheetData sheetId="4"/>
      <sheetData sheetId="5"/>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I27"/>
  <sheetViews>
    <sheetView tabSelected="1" workbookViewId="0">
      <selection activeCell="A7" sqref="A7:G7"/>
    </sheetView>
  </sheetViews>
  <sheetFormatPr defaultColWidth="8.85546875" defaultRowHeight="12.45" x14ac:dyDescent="0.25"/>
  <cols>
    <col min="1" max="1" width="33.28515625" style="35" customWidth="1"/>
    <col min="2" max="2" width="26" style="35" customWidth="1"/>
    <col min="3" max="3" width="14.7109375" style="35" customWidth="1"/>
    <col min="4" max="4" width="13.28515625" style="35" customWidth="1"/>
    <col min="5" max="16384" width="8.85546875" style="35"/>
  </cols>
  <sheetData>
    <row r="1" spans="1:9" x14ac:dyDescent="0.25">
      <c r="A1" s="367" t="s">
        <v>113</v>
      </c>
      <c r="B1" s="367"/>
      <c r="C1" s="367"/>
      <c r="D1" s="367"/>
      <c r="E1" s="367"/>
      <c r="F1" s="367"/>
    </row>
    <row r="2" spans="1:9" ht="13.1" thickBot="1" x14ac:dyDescent="0.3"/>
    <row r="3" spans="1:9" ht="24.9" x14ac:dyDescent="0.25">
      <c r="A3" s="233" t="s">
        <v>150</v>
      </c>
      <c r="B3" s="200"/>
      <c r="C3" s="200"/>
      <c r="D3" s="200"/>
      <c r="E3" s="200"/>
      <c r="F3" s="200"/>
      <c r="G3" s="200"/>
    </row>
    <row r="4" spans="1:9" ht="29.65" customHeight="1" x14ac:dyDescent="0.25">
      <c r="A4" s="368" t="s">
        <v>490</v>
      </c>
      <c r="B4" s="368"/>
      <c r="C4" s="368"/>
      <c r="D4" s="199"/>
      <c r="E4" s="200"/>
      <c r="F4" s="200"/>
      <c r="G4" s="200"/>
    </row>
    <row r="5" spans="1:9" ht="55" customHeight="1" x14ac:dyDescent="0.25">
      <c r="A5" s="370" t="s">
        <v>486</v>
      </c>
      <c r="B5" s="370"/>
      <c r="C5" s="370"/>
      <c r="D5" s="370"/>
      <c r="E5" s="370"/>
      <c r="F5" s="370"/>
      <c r="G5" s="200"/>
    </row>
    <row r="6" spans="1:9" ht="25.2" customHeight="1" x14ac:dyDescent="0.25">
      <c r="A6" s="369" t="s">
        <v>487</v>
      </c>
      <c r="B6" s="369"/>
      <c r="C6" s="369"/>
      <c r="D6" s="369"/>
      <c r="E6" s="369"/>
      <c r="F6" s="369"/>
      <c r="G6" s="369"/>
    </row>
    <row r="7" spans="1:9" ht="32.1" customHeight="1" x14ac:dyDescent="0.25">
      <c r="A7" s="369" t="s">
        <v>488</v>
      </c>
      <c r="B7" s="369"/>
      <c r="C7" s="369"/>
      <c r="D7" s="369"/>
      <c r="E7" s="369"/>
      <c r="F7" s="369"/>
      <c r="G7" s="369"/>
    </row>
    <row r="8" spans="1:9" x14ac:dyDescent="0.25">
      <c r="A8" s="355" t="s">
        <v>489</v>
      </c>
      <c r="B8" s="38"/>
      <c r="C8" s="37"/>
      <c r="D8" s="37"/>
      <c r="E8" s="37"/>
      <c r="F8" s="37"/>
      <c r="G8" s="37"/>
      <c r="H8" s="37"/>
    </row>
    <row r="9" spans="1:9" ht="22.95" customHeight="1" x14ac:dyDescent="0.25">
      <c r="A9" s="134" t="s">
        <v>109</v>
      </c>
      <c r="B9" s="135"/>
      <c r="C9" s="360" t="s">
        <v>293</v>
      </c>
      <c r="D9" s="360"/>
      <c r="E9" s="360"/>
      <c r="F9" s="360"/>
      <c r="G9" s="360"/>
      <c r="H9" s="360"/>
      <c r="I9" s="360"/>
    </row>
    <row r="10" spans="1:9" x14ac:dyDescent="0.25">
      <c r="A10" s="136"/>
      <c r="B10" s="137"/>
      <c r="C10" s="37"/>
      <c r="D10" s="37"/>
      <c r="E10" s="37"/>
      <c r="F10" s="37"/>
      <c r="G10" s="37"/>
      <c r="H10" s="37"/>
    </row>
    <row r="11" spans="1:9" ht="22.1" customHeight="1" x14ac:dyDescent="0.25">
      <c r="A11" s="134" t="s">
        <v>112</v>
      </c>
      <c r="B11" s="198">
        <v>5</v>
      </c>
      <c r="C11" s="37"/>
      <c r="D11" s="37"/>
      <c r="E11" s="37"/>
      <c r="F11" s="37"/>
      <c r="G11" s="37"/>
      <c r="H11" s="37"/>
    </row>
    <row r="12" spans="1:9" x14ac:dyDescent="0.25">
      <c r="A12" s="138"/>
      <c r="B12" s="139"/>
      <c r="C12" s="39"/>
      <c r="D12" s="40"/>
      <c r="E12" s="40"/>
      <c r="F12" s="40"/>
      <c r="G12" s="40"/>
      <c r="H12" s="36"/>
    </row>
    <row r="13" spans="1:9" ht="38.950000000000003" customHeight="1" x14ac:dyDescent="0.25">
      <c r="A13" s="134" t="s">
        <v>178</v>
      </c>
      <c r="B13" s="140">
        <v>2023</v>
      </c>
      <c r="C13" s="360" t="s">
        <v>290</v>
      </c>
      <c r="D13" s="360"/>
      <c r="E13" s="360"/>
      <c r="F13" s="360"/>
      <c r="G13" s="360"/>
      <c r="H13" s="360"/>
      <c r="I13" s="360"/>
    </row>
    <row r="14" spans="1:9" ht="36.65" customHeight="1" x14ac:dyDescent="0.25">
      <c r="A14" s="141" t="s">
        <v>110</v>
      </c>
      <c r="B14" s="142"/>
      <c r="C14" s="361" t="s">
        <v>291</v>
      </c>
      <c r="D14" s="362"/>
      <c r="E14" s="362"/>
      <c r="F14" s="362"/>
      <c r="G14" s="362"/>
      <c r="H14" s="362"/>
      <c r="I14" s="363"/>
    </row>
    <row r="15" spans="1:9" ht="37.35" x14ac:dyDescent="0.25">
      <c r="A15" s="141" t="s">
        <v>111</v>
      </c>
      <c r="B15" s="135">
        <v>36</v>
      </c>
      <c r="C15" s="360" t="s">
        <v>292</v>
      </c>
      <c r="D15" s="360"/>
      <c r="E15" s="360"/>
      <c r="F15" s="360"/>
      <c r="G15" s="360"/>
      <c r="H15" s="360"/>
      <c r="I15" s="360"/>
    </row>
    <row r="16" spans="1:9" x14ac:dyDescent="0.25">
      <c r="A16" s="204" t="s">
        <v>239</v>
      </c>
      <c r="B16" s="205"/>
    </row>
    <row r="18" spans="1:9" ht="49.6" customHeight="1" x14ac:dyDescent="0.25"/>
    <row r="19" spans="1:9" s="201" customFormat="1" ht="26.55" customHeight="1" x14ac:dyDescent="0.25">
      <c r="A19" s="141" t="s">
        <v>148</v>
      </c>
      <c r="B19" s="364" t="s">
        <v>467</v>
      </c>
      <c r="C19" s="365"/>
      <c r="D19" s="365"/>
      <c r="E19" s="365"/>
      <c r="F19" s="365"/>
      <c r="G19" s="365"/>
      <c r="H19" s="365"/>
      <c r="I19" s="366"/>
    </row>
    <row r="20" spans="1:9" s="201" customFormat="1" ht="20.95" customHeight="1" x14ac:dyDescent="0.25">
      <c r="A20" s="141" t="s">
        <v>145</v>
      </c>
      <c r="B20" s="357" t="s">
        <v>179</v>
      </c>
      <c r="C20" s="358"/>
      <c r="D20" s="358"/>
      <c r="E20" s="358"/>
      <c r="F20" s="358"/>
      <c r="G20" s="358"/>
      <c r="H20" s="358"/>
      <c r="I20" s="359"/>
    </row>
    <row r="21" spans="1:9" s="201" customFormat="1" ht="58.95" customHeight="1" x14ac:dyDescent="0.25">
      <c r="A21" s="348" t="s">
        <v>468</v>
      </c>
      <c r="B21" s="356" t="s">
        <v>469</v>
      </c>
      <c r="C21" s="356"/>
      <c r="D21" s="356"/>
      <c r="E21" s="356"/>
      <c r="F21" s="356"/>
      <c r="G21" s="356"/>
      <c r="H21" s="356"/>
      <c r="I21" s="356"/>
    </row>
    <row r="22" spans="1:9" ht="32.4" hidden="1" customHeight="1" x14ac:dyDescent="0.25">
      <c r="A22" s="347" t="s">
        <v>146</v>
      </c>
      <c r="B22" s="357" t="s">
        <v>162</v>
      </c>
      <c r="C22" s="358"/>
      <c r="D22" s="358"/>
      <c r="E22" s="358"/>
      <c r="F22" s="358"/>
      <c r="G22" s="358"/>
      <c r="H22" s="358"/>
      <c r="I22" s="359"/>
    </row>
    <row r="23" spans="1:9" ht="47.95" customHeight="1" x14ac:dyDescent="0.25">
      <c r="A23" s="349" t="s">
        <v>470</v>
      </c>
      <c r="B23" s="356" t="s">
        <v>471</v>
      </c>
      <c r="C23" s="356"/>
      <c r="D23" s="356"/>
      <c r="E23" s="356"/>
      <c r="F23" s="356"/>
      <c r="G23" s="356"/>
      <c r="H23" s="356"/>
      <c r="I23" s="356"/>
    </row>
    <row r="24" spans="1:9" ht="21.6" customHeight="1" x14ac:dyDescent="0.25">
      <c r="A24" s="349" t="s">
        <v>472</v>
      </c>
      <c r="B24" s="356" t="s">
        <v>473</v>
      </c>
      <c r="C24" s="356"/>
      <c r="D24" s="356"/>
      <c r="E24" s="356"/>
      <c r="F24" s="356"/>
      <c r="G24" s="356"/>
      <c r="H24" s="356"/>
      <c r="I24" s="356"/>
    </row>
    <row r="25" spans="1:9" ht="29" customHeight="1" x14ac:dyDescent="0.25">
      <c r="A25" s="349" t="s">
        <v>474</v>
      </c>
      <c r="B25" s="357" t="s">
        <v>242</v>
      </c>
      <c r="C25" s="358"/>
      <c r="D25" s="358"/>
      <c r="E25" s="358"/>
      <c r="F25" s="358"/>
      <c r="G25" s="358"/>
      <c r="H25" s="358"/>
      <c r="I25" s="359"/>
    </row>
    <row r="26" spans="1:9" ht="25.55" customHeight="1" x14ac:dyDescent="0.25">
      <c r="A26" s="349" t="s">
        <v>475</v>
      </c>
      <c r="B26" s="357" t="s">
        <v>147</v>
      </c>
      <c r="C26" s="358"/>
      <c r="D26" s="358"/>
      <c r="E26" s="358"/>
      <c r="F26" s="358"/>
      <c r="G26" s="358"/>
      <c r="H26" s="358"/>
      <c r="I26" s="359"/>
    </row>
    <row r="27" spans="1:9" ht="42.05" customHeight="1" x14ac:dyDescent="0.25">
      <c r="A27" s="349" t="s">
        <v>476</v>
      </c>
      <c r="B27" s="357" t="s">
        <v>477</v>
      </c>
      <c r="C27" s="358"/>
      <c r="D27" s="358"/>
      <c r="E27" s="358"/>
      <c r="F27" s="358"/>
      <c r="G27" s="358"/>
      <c r="H27" s="358"/>
      <c r="I27" s="359"/>
    </row>
  </sheetData>
  <mergeCells count="18">
    <mergeCell ref="C9:I9"/>
    <mergeCell ref="A1:F1"/>
    <mergeCell ref="A4:C4"/>
    <mergeCell ref="A6:G6"/>
    <mergeCell ref="A7:G7"/>
    <mergeCell ref="A5:F5"/>
    <mergeCell ref="B24:I24"/>
    <mergeCell ref="B25:I25"/>
    <mergeCell ref="B26:I26"/>
    <mergeCell ref="B27:I27"/>
    <mergeCell ref="C13:I13"/>
    <mergeCell ref="C14:I14"/>
    <mergeCell ref="C15:I15"/>
    <mergeCell ref="B19:I19"/>
    <mergeCell ref="B20:I20"/>
    <mergeCell ref="B21:I21"/>
    <mergeCell ref="B22:I22"/>
    <mergeCell ref="B23:I23"/>
  </mergeCells>
  <hyperlinks>
    <hyperlink ref="A21" location="'2- Cheltuieli eligibile'!A1" display="2- Cheltuieli eligibile" xr:uid="{00000000-0004-0000-0000-000000000000}"/>
    <hyperlink ref="A23" location="'3- Calcule buget'!A1" display="3- Calcule buget" xr:uid="{00000000-0004-0000-0000-000001000000}"/>
    <hyperlink ref="A24" location="'4-Buget_cerere'!A1" display="4- Buget_Cerere" xr:uid="{00000000-0004-0000-0000-000002000000}"/>
    <hyperlink ref="A25" location="'5-Plan investitional'!A1" display="5- Plan investitional" xr:uid="{00000000-0004-0000-0000-000003000000}"/>
    <hyperlink ref="A26" location="'6- Lista de echipamante'!A1" display="6 - Lista de echipamante" xr:uid="{00000000-0004-0000-0000-000004000000}"/>
    <hyperlink ref="A27" location="'7- Matricea de corelare BP-DGI'!A1" display="7 - Matricea de corelare BP-DGI" xr:uid="{00000000-0004-0000-0000-000005000000}"/>
  </hyperlinks>
  <pageMargins left="0.7" right="0.7" top="0.75" bottom="0.25" header="0.3" footer="0.05"/>
  <pageSetup paperSize="9"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26"/>
  <sheetViews>
    <sheetView topLeftCell="A16" workbookViewId="0">
      <selection activeCell="E11" sqref="E11:F11"/>
    </sheetView>
  </sheetViews>
  <sheetFormatPr defaultColWidth="12" defaultRowHeight="12.45" x14ac:dyDescent="0.25"/>
  <cols>
    <col min="1" max="1" width="4.85546875" style="107" customWidth="1"/>
    <col min="2" max="3" width="12" style="107"/>
    <col min="4" max="4" width="34.28515625" style="107" customWidth="1"/>
    <col min="5" max="5" width="15.7109375" style="107" customWidth="1"/>
    <col min="6" max="6" width="15.140625" style="107" customWidth="1"/>
    <col min="7" max="16384" width="12" style="107"/>
  </cols>
  <sheetData>
    <row r="1" spans="1:7" x14ac:dyDescent="0.25">
      <c r="A1" s="374" t="s">
        <v>187</v>
      </c>
      <c r="B1" s="374"/>
      <c r="C1" s="374"/>
      <c r="D1" s="374"/>
      <c r="E1" s="374"/>
      <c r="F1" s="374"/>
    </row>
    <row r="2" spans="1:7" x14ac:dyDescent="0.25">
      <c r="A2" s="108"/>
      <c r="B2" s="108"/>
      <c r="C2" s="108"/>
      <c r="D2" s="108"/>
      <c r="E2" s="108"/>
      <c r="F2" s="108"/>
    </row>
    <row r="3" spans="1:7" ht="25.2" customHeight="1" x14ac:dyDescent="0.25">
      <c r="A3" s="375" t="s">
        <v>181</v>
      </c>
      <c r="B3" s="375"/>
      <c r="C3" s="375"/>
      <c r="D3" s="375"/>
      <c r="E3" s="375"/>
      <c r="F3" s="375"/>
    </row>
    <row r="4" spans="1:7" ht="20.65" customHeight="1" x14ac:dyDescent="0.25">
      <c r="A4" s="375" t="s">
        <v>188</v>
      </c>
      <c r="B4" s="375"/>
      <c r="C4" s="375"/>
      <c r="D4" s="375"/>
      <c r="E4" s="375"/>
      <c r="F4" s="375"/>
    </row>
    <row r="5" spans="1:7" ht="23.75" customHeight="1" x14ac:dyDescent="0.25">
      <c r="A5" s="375" t="s">
        <v>189</v>
      </c>
      <c r="B5" s="375"/>
      <c r="C5" s="375"/>
      <c r="D5" s="375"/>
      <c r="E5" s="375"/>
      <c r="F5" s="375"/>
    </row>
    <row r="6" spans="1:7" ht="38.950000000000003" customHeight="1" x14ac:dyDescent="0.25">
      <c r="A6" s="375" t="s">
        <v>190</v>
      </c>
      <c r="B6" s="375"/>
      <c r="C6" s="375"/>
      <c r="D6" s="375"/>
      <c r="E6" s="375"/>
      <c r="F6" s="375"/>
    </row>
    <row r="8" spans="1:7" ht="37.15" customHeight="1" x14ac:dyDescent="0.25">
      <c r="A8" s="371" t="s">
        <v>186</v>
      </c>
      <c r="B8" s="371"/>
      <c r="C8" s="371"/>
      <c r="D8" s="371"/>
      <c r="E8" s="371"/>
      <c r="F8" s="371"/>
    </row>
    <row r="9" spans="1:7" ht="13.95" customHeight="1" x14ac:dyDescent="0.25">
      <c r="A9" s="376" t="s">
        <v>182</v>
      </c>
      <c r="B9" s="376"/>
      <c r="C9" s="376"/>
      <c r="D9" s="376"/>
      <c r="E9" s="376"/>
      <c r="F9" s="376"/>
      <c r="G9" s="117"/>
    </row>
    <row r="10" spans="1:7" ht="13.95" customHeight="1" x14ac:dyDescent="0.25">
      <c r="A10" s="118"/>
      <c r="B10" s="119"/>
      <c r="C10" s="119"/>
      <c r="D10" s="119"/>
      <c r="E10" s="119"/>
      <c r="F10" s="119"/>
      <c r="G10" s="117"/>
    </row>
    <row r="11" spans="1:7" ht="48.6" customHeight="1" x14ac:dyDescent="0.25">
      <c r="A11" s="109" t="s">
        <v>183</v>
      </c>
      <c r="B11" s="372" t="s">
        <v>191</v>
      </c>
      <c r="C11" s="372"/>
      <c r="D11" s="372"/>
      <c r="E11" s="133" t="e">
        <f>#REF!</f>
        <v>#REF!</v>
      </c>
      <c r="F11" s="133" t="e">
        <f>#REF!</f>
        <v>#REF!</v>
      </c>
    </row>
    <row r="12" spans="1:7" ht="30.6" customHeight="1" x14ac:dyDescent="0.25">
      <c r="A12" s="110" t="s">
        <v>192</v>
      </c>
      <c r="B12" s="372" t="s">
        <v>193</v>
      </c>
      <c r="C12" s="372"/>
      <c r="D12" s="372"/>
      <c r="E12" s="130" t="e">
        <f>E13/E14</f>
        <v>#REF!</v>
      </c>
      <c r="F12" s="130" t="e">
        <f>F13/F14</f>
        <v>#REF!</v>
      </c>
    </row>
    <row r="13" spans="1:7" ht="30.6" customHeight="1" x14ac:dyDescent="0.2">
      <c r="A13" s="110"/>
      <c r="B13" s="373" t="s">
        <v>194</v>
      </c>
      <c r="C13" s="373"/>
      <c r="D13" s="373"/>
      <c r="E13" s="131" t="e">
        <f>#REF!+#REF!</f>
        <v>#REF!</v>
      </c>
      <c r="F13" s="131" t="e">
        <f>#REF!+#REF!</f>
        <v>#REF!</v>
      </c>
    </row>
    <row r="14" spans="1:7" ht="20.65" customHeight="1" x14ac:dyDescent="0.2">
      <c r="A14" s="110"/>
      <c r="B14" s="373" t="s">
        <v>195</v>
      </c>
      <c r="C14" s="373"/>
      <c r="D14" s="373"/>
      <c r="E14" s="131" t="e">
        <f>#REF!</f>
        <v>#REF!</v>
      </c>
      <c r="F14" s="131" t="e">
        <f>#REF!</f>
        <v>#REF!</v>
      </c>
    </row>
    <row r="15" spans="1:7" ht="21.6" customHeight="1" x14ac:dyDescent="0.25">
      <c r="A15" s="111" t="s">
        <v>196</v>
      </c>
      <c r="B15" s="377" t="s">
        <v>197</v>
      </c>
      <c r="C15" s="377"/>
      <c r="D15" s="377"/>
      <c r="E15" s="132" t="e">
        <f>E16/E17</f>
        <v>#REF!</v>
      </c>
      <c r="F15" s="132" t="e">
        <f>F16/F17</f>
        <v>#REF!</v>
      </c>
    </row>
    <row r="16" spans="1:7" ht="22.1" customHeight="1" x14ac:dyDescent="0.2">
      <c r="A16" s="112"/>
      <c r="B16" s="378" t="s">
        <v>198</v>
      </c>
      <c r="C16" s="378"/>
      <c r="D16" s="378"/>
      <c r="E16" s="131" t="e">
        <f>#REF!+#REF!+#REF!+#REF!</f>
        <v>#REF!</v>
      </c>
      <c r="F16" s="131" t="e">
        <f>#REF!+#REF!+#REF!+#REF!</f>
        <v>#REF!</v>
      </c>
    </row>
    <row r="17" spans="1:6" ht="26.7" customHeight="1" x14ac:dyDescent="0.2">
      <c r="A17" s="112"/>
      <c r="B17" s="378" t="s">
        <v>199</v>
      </c>
      <c r="C17" s="378"/>
      <c r="D17" s="378"/>
      <c r="E17" s="131" t="e">
        <f>#REF!</f>
        <v>#REF!</v>
      </c>
      <c r="F17" s="131" t="e">
        <f>#REF!</f>
        <v>#REF!</v>
      </c>
    </row>
    <row r="18" spans="1:6" x14ac:dyDescent="0.25">
      <c r="A18" s="112"/>
      <c r="B18" s="113"/>
      <c r="C18" s="113"/>
      <c r="D18" s="113"/>
      <c r="E18" s="113"/>
      <c r="F18" s="114"/>
    </row>
    <row r="19" spans="1:6" ht="40.1" customHeight="1" x14ac:dyDescent="0.25">
      <c r="A19" s="115" t="s">
        <v>184</v>
      </c>
      <c r="B19" s="379" t="s">
        <v>200</v>
      </c>
      <c r="C19" s="379"/>
      <c r="D19" s="379"/>
      <c r="E19" s="379"/>
      <c r="F19" s="380"/>
    </row>
    <row r="20" spans="1:6" ht="30.6" customHeight="1" x14ac:dyDescent="0.25">
      <c r="A20" s="115" t="s">
        <v>185</v>
      </c>
      <c r="B20" s="379" t="s">
        <v>201</v>
      </c>
      <c r="C20" s="379"/>
      <c r="D20" s="379"/>
      <c r="E20" s="379"/>
      <c r="F20" s="380"/>
    </row>
    <row r="22" spans="1:6" x14ac:dyDescent="0.25">
      <c r="A22" s="381" t="s">
        <v>182</v>
      </c>
      <c r="B22" s="381"/>
      <c r="C22" s="381"/>
      <c r="D22" s="381"/>
      <c r="E22" s="381"/>
      <c r="F22" s="381"/>
    </row>
    <row r="23" spans="1:6" ht="21.6" customHeight="1" x14ac:dyDescent="0.25">
      <c r="A23" s="116"/>
      <c r="B23" s="371" t="s">
        <v>202</v>
      </c>
      <c r="C23" s="371"/>
      <c r="D23" s="371"/>
      <c r="E23" s="371"/>
      <c r="F23" s="371"/>
    </row>
    <row r="24" spans="1:6" ht="15.55" customHeight="1" x14ac:dyDescent="0.25">
      <c r="B24" s="371" t="s">
        <v>203</v>
      </c>
      <c r="C24" s="371"/>
      <c r="D24" s="371"/>
      <c r="E24" s="371"/>
      <c r="F24" s="371"/>
    </row>
    <row r="25" spans="1:6" ht="20.65" customHeight="1" x14ac:dyDescent="0.25">
      <c r="B25" s="371" t="s">
        <v>204</v>
      </c>
      <c r="C25" s="371"/>
      <c r="D25" s="371"/>
      <c r="E25" s="371"/>
      <c r="F25" s="371"/>
    </row>
    <row r="26" spans="1:6" ht="25.85" customHeight="1" x14ac:dyDescent="0.25">
      <c r="B26" s="371" t="s">
        <v>205</v>
      </c>
      <c r="C26" s="371"/>
      <c r="D26" s="371"/>
      <c r="E26" s="371"/>
      <c r="F26" s="371"/>
    </row>
  </sheetData>
  <sheetProtection algorithmName="SHA-512" hashValue="mprIEBcgQHWGlOlxUbdF/652zmP4VdhDpoFerttX/e2UiTwa8302JrqUC49ktwaaf1x/fXiK2yN0ArpzAmeQuA==" saltValue="6HutQLa+JWu+NREy3SZrGA==" spinCount="100000" sheet="1" objects="1" scenarios="1"/>
  <mergeCells count="21">
    <mergeCell ref="B26:F26"/>
    <mergeCell ref="B14:D14"/>
    <mergeCell ref="B15:D15"/>
    <mergeCell ref="B16:D16"/>
    <mergeCell ref="B17:D17"/>
    <mergeCell ref="B19:F19"/>
    <mergeCell ref="B20:F20"/>
    <mergeCell ref="A22:F22"/>
    <mergeCell ref="B23:F23"/>
    <mergeCell ref="B24:F24"/>
    <mergeCell ref="B25:F25"/>
    <mergeCell ref="A8:F8"/>
    <mergeCell ref="B11:D11"/>
    <mergeCell ref="B12:D12"/>
    <mergeCell ref="B13:D13"/>
    <mergeCell ref="A1:F1"/>
    <mergeCell ref="A3:F3"/>
    <mergeCell ref="A4:F4"/>
    <mergeCell ref="A5:F5"/>
    <mergeCell ref="A6:F6"/>
    <mergeCell ref="A9:F9"/>
  </mergeCells>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E6980"/>
  <sheetViews>
    <sheetView zoomScale="120" zoomScaleNormal="120" workbookViewId="0">
      <selection activeCell="A6" sqref="A6"/>
    </sheetView>
  </sheetViews>
  <sheetFormatPr defaultColWidth="10.28515625" defaultRowHeight="12.45" x14ac:dyDescent="0.25"/>
  <cols>
    <col min="1" max="1" width="103.28515625" style="127" customWidth="1"/>
    <col min="2" max="2" width="20.28515625" style="128" customWidth="1"/>
    <col min="3" max="3" width="29.28515625" style="125" customWidth="1"/>
    <col min="4" max="4" width="74.5703125" style="125" customWidth="1"/>
    <col min="5" max="5" width="115.7109375" style="125" customWidth="1"/>
    <col min="6" max="16384" width="10.28515625" style="125"/>
  </cols>
  <sheetData>
    <row r="1" spans="1:4" s="44" customFormat="1" ht="20" customHeight="1" x14ac:dyDescent="0.25">
      <c r="A1" s="228"/>
      <c r="B1" s="104"/>
      <c r="C1" s="104"/>
      <c r="D1" s="104"/>
    </row>
    <row r="2" spans="1:4" s="45" customFormat="1" ht="38.950000000000003" customHeight="1" x14ac:dyDescent="0.25">
      <c r="A2" s="230" t="s">
        <v>151</v>
      </c>
      <c r="B2" s="231" t="s">
        <v>125</v>
      </c>
      <c r="C2" s="231" t="s">
        <v>126</v>
      </c>
      <c r="D2" s="106" t="s">
        <v>180</v>
      </c>
    </row>
    <row r="3" spans="1:4" s="45" customFormat="1" ht="22.95" customHeight="1" x14ac:dyDescent="0.25">
      <c r="A3" s="335" t="s">
        <v>335</v>
      </c>
      <c r="B3" s="229"/>
      <c r="C3" s="229"/>
      <c r="D3" s="106"/>
    </row>
    <row r="4" spans="1:4" s="44" customFormat="1" ht="186.55" x14ac:dyDescent="0.25">
      <c r="A4" s="336" t="s">
        <v>434</v>
      </c>
      <c r="B4" s="103" t="s">
        <v>307</v>
      </c>
      <c r="C4" s="103" t="s">
        <v>308</v>
      </c>
      <c r="D4" s="104"/>
    </row>
    <row r="5" spans="1:4" s="44" customFormat="1" ht="37.35" x14ac:dyDescent="0.25">
      <c r="A5" s="336" t="s">
        <v>435</v>
      </c>
      <c r="B5" s="103" t="s">
        <v>307</v>
      </c>
      <c r="C5" s="103" t="s">
        <v>309</v>
      </c>
      <c r="D5" s="337" t="s">
        <v>433</v>
      </c>
    </row>
    <row r="6" spans="1:4" s="44" customFormat="1" ht="40.950000000000003" customHeight="1" x14ac:dyDescent="0.25">
      <c r="A6" s="336" t="s">
        <v>436</v>
      </c>
      <c r="B6" s="103" t="s">
        <v>307</v>
      </c>
      <c r="C6" s="103" t="s">
        <v>310</v>
      </c>
      <c r="D6" s="337"/>
    </row>
    <row r="7" spans="1:4" s="45" customFormat="1" x14ac:dyDescent="0.25">
      <c r="A7" s="345" t="s">
        <v>336</v>
      </c>
      <c r="B7" s="229"/>
      <c r="C7" s="229"/>
      <c r="D7" s="106"/>
    </row>
    <row r="8" spans="1:4" s="129" customFormat="1" ht="164" customHeight="1" x14ac:dyDescent="0.25">
      <c r="A8" s="336" t="s">
        <v>437</v>
      </c>
      <c r="B8" s="324" t="s">
        <v>307</v>
      </c>
      <c r="C8" s="325" t="s">
        <v>311</v>
      </c>
      <c r="D8" s="104"/>
    </row>
    <row r="9" spans="1:4" s="44" customFormat="1" ht="37.35" x14ac:dyDescent="0.25">
      <c r="A9" s="345" t="s">
        <v>444</v>
      </c>
      <c r="B9" s="229"/>
      <c r="C9" s="229"/>
      <c r="D9" s="338" t="s">
        <v>445</v>
      </c>
    </row>
    <row r="10" spans="1:4" s="44" customFormat="1" ht="49.75" x14ac:dyDescent="0.25">
      <c r="A10" s="232" t="s">
        <v>438</v>
      </c>
      <c r="B10" s="103" t="s">
        <v>312</v>
      </c>
      <c r="C10" s="103" t="s">
        <v>443</v>
      </c>
      <c r="D10" s="104"/>
    </row>
    <row r="11" spans="1:4" s="44" customFormat="1" ht="170.7" customHeight="1" x14ac:dyDescent="0.25">
      <c r="A11" s="336" t="s">
        <v>439</v>
      </c>
      <c r="B11" s="103" t="s">
        <v>312</v>
      </c>
      <c r="C11" s="103" t="s">
        <v>314</v>
      </c>
      <c r="D11" s="104"/>
    </row>
    <row r="12" spans="1:4" s="44" customFormat="1" ht="180" customHeight="1" x14ac:dyDescent="0.25">
      <c r="A12" s="336" t="s">
        <v>440</v>
      </c>
      <c r="B12" s="103" t="s">
        <v>312</v>
      </c>
      <c r="C12" s="103" t="s">
        <v>446</v>
      </c>
      <c r="D12" s="104"/>
    </row>
    <row r="13" spans="1:4" s="44" customFormat="1" ht="112.1" customHeight="1" x14ac:dyDescent="0.25">
      <c r="A13" s="336" t="s">
        <v>441</v>
      </c>
      <c r="B13" s="103" t="s">
        <v>312</v>
      </c>
      <c r="C13" s="103" t="s">
        <v>315</v>
      </c>
      <c r="D13" s="104"/>
    </row>
    <row r="14" spans="1:4" s="44" customFormat="1" ht="67.099999999999994" customHeight="1" x14ac:dyDescent="0.25">
      <c r="A14" s="336" t="s">
        <v>442</v>
      </c>
      <c r="B14" s="103" t="s">
        <v>312</v>
      </c>
      <c r="C14" s="103" t="s">
        <v>316</v>
      </c>
      <c r="D14" s="104"/>
    </row>
    <row r="15" spans="1:4" s="44" customFormat="1" x14ac:dyDescent="0.25">
      <c r="A15" s="345" t="s">
        <v>337</v>
      </c>
      <c r="B15" s="105"/>
      <c r="C15" s="104"/>
      <c r="D15" s="104"/>
    </row>
    <row r="16" spans="1:4" s="44" customFormat="1" ht="63" customHeight="1" x14ac:dyDescent="0.25">
      <c r="A16" s="336" t="s">
        <v>448</v>
      </c>
      <c r="B16" s="103" t="s">
        <v>318</v>
      </c>
      <c r="C16" s="103" t="s">
        <v>447</v>
      </c>
      <c r="D16" s="104"/>
    </row>
    <row r="17" spans="1:4" s="44" customFormat="1" ht="173" customHeight="1" x14ac:dyDescent="0.25">
      <c r="A17" s="336" t="s">
        <v>450</v>
      </c>
      <c r="B17" s="339" t="s">
        <v>319</v>
      </c>
      <c r="C17" s="339" t="s">
        <v>451</v>
      </c>
      <c r="D17" s="338" t="s">
        <v>452</v>
      </c>
    </row>
    <row r="18" spans="1:4" s="44" customFormat="1" ht="33.049999999999997" customHeight="1" x14ac:dyDescent="0.25">
      <c r="A18" s="336" t="s">
        <v>169</v>
      </c>
      <c r="B18" s="339" t="s">
        <v>379</v>
      </c>
      <c r="C18" s="339" t="s">
        <v>321</v>
      </c>
      <c r="D18" s="338" t="s">
        <v>453</v>
      </c>
    </row>
    <row r="19" spans="1:4" s="44" customFormat="1" ht="211.45" x14ac:dyDescent="0.25">
      <c r="A19" s="336" t="s">
        <v>455</v>
      </c>
      <c r="B19" s="339" t="s">
        <v>318</v>
      </c>
      <c r="C19" s="339" t="s">
        <v>322</v>
      </c>
      <c r="D19" s="338" t="s">
        <v>338</v>
      </c>
    </row>
    <row r="20" spans="1:4" x14ac:dyDescent="0.25">
      <c r="A20" s="41" t="s">
        <v>339</v>
      </c>
      <c r="B20" s="126"/>
      <c r="C20" s="124"/>
      <c r="D20" s="124"/>
    </row>
    <row r="21" spans="1:4" s="44" customFormat="1" ht="248.75" x14ac:dyDescent="0.25">
      <c r="A21" s="232" t="s">
        <v>456</v>
      </c>
      <c r="B21" s="332" t="s">
        <v>307</v>
      </c>
      <c r="C21" s="332" t="s">
        <v>323</v>
      </c>
      <c r="D21" s="104" t="s">
        <v>457</v>
      </c>
    </row>
    <row r="22" spans="1:4" s="44" customFormat="1" ht="223.85" x14ac:dyDescent="0.25">
      <c r="A22" s="232" t="s">
        <v>458</v>
      </c>
      <c r="B22" s="332" t="s">
        <v>307</v>
      </c>
      <c r="C22" s="229" t="s">
        <v>324</v>
      </c>
      <c r="D22" s="104" t="s">
        <v>457</v>
      </c>
    </row>
    <row r="23" spans="1:4" s="44" customFormat="1" ht="127.15" customHeight="1" x14ac:dyDescent="0.25">
      <c r="A23" s="336" t="s">
        <v>459</v>
      </c>
      <c r="B23" s="103" t="s">
        <v>325</v>
      </c>
      <c r="C23" s="103" t="s">
        <v>326</v>
      </c>
      <c r="D23" s="104"/>
    </row>
    <row r="24" spans="1:4" s="44" customFormat="1" ht="62.2" x14ac:dyDescent="0.25">
      <c r="A24" s="336" t="s">
        <v>460</v>
      </c>
      <c r="B24" s="103" t="s">
        <v>307</v>
      </c>
      <c r="C24" s="103" t="s">
        <v>327</v>
      </c>
      <c r="D24" s="104" t="s">
        <v>340</v>
      </c>
    </row>
    <row r="25" spans="1:4" s="44" customFormat="1" x14ac:dyDescent="0.25">
      <c r="A25" s="335" t="s">
        <v>341</v>
      </c>
      <c r="B25" s="229"/>
      <c r="C25" s="229"/>
      <c r="D25" s="104"/>
    </row>
    <row r="26" spans="1:4" s="44" customFormat="1" ht="49.75" x14ac:dyDescent="0.25">
      <c r="A26" s="232" t="s">
        <v>432</v>
      </c>
      <c r="B26" s="103" t="s">
        <v>312</v>
      </c>
      <c r="C26" s="103" t="s">
        <v>328</v>
      </c>
      <c r="D26" s="104"/>
    </row>
    <row r="27" spans="1:4" ht="23.4" customHeight="1" x14ac:dyDescent="0.25">
      <c r="A27" s="335" t="s">
        <v>462</v>
      </c>
      <c r="D27" s="104"/>
    </row>
    <row r="28" spans="1:4" ht="29.45" customHeight="1" x14ac:dyDescent="0.25">
      <c r="A28" s="232" t="s">
        <v>463</v>
      </c>
      <c r="B28" s="103" t="s">
        <v>312</v>
      </c>
      <c r="C28" s="346" t="s">
        <v>461</v>
      </c>
      <c r="D28" s="104"/>
    </row>
    <row r="29" spans="1:4" x14ac:dyDescent="0.25">
      <c r="A29" s="232"/>
      <c r="B29" s="103"/>
      <c r="C29" s="103"/>
      <c r="D29" s="104"/>
    </row>
    <row r="30" spans="1:4" x14ac:dyDescent="0.25">
      <c r="A30" s="232"/>
      <c r="B30" s="103"/>
      <c r="C30" s="103"/>
      <c r="D30" s="104"/>
    </row>
    <row r="31" spans="1:4" x14ac:dyDescent="0.25">
      <c r="A31" s="232"/>
      <c r="B31" s="103"/>
      <c r="C31" s="103"/>
      <c r="D31" s="104"/>
    </row>
    <row r="32" spans="1:4" x14ac:dyDescent="0.25">
      <c r="A32" s="232"/>
      <c r="B32" s="103"/>
      <c r="C32" s="103"/>
      <c r="D32" s="104"/>
    </row>
    <row r="33" spans="1:4" x14ac:dyDescent="0.25">
      <c r="A33" s="232"/>
      <c r="B33" s="103"/>
      <c r="C33" s="103"/>
      <c r="D33" s="104"/>
    </row>
    <row r="6980" spans="5:5" x14ac:dyDescent="0.25">
      <c r="E6980" s="125" t="s">
        <v>152</v>
      </c>
    </row>
  </sheetData>
  <pageMargins left="0.2" right="0.2" top="0.25" bottom="0.25" header="0.25" footer="0.25"/>
  <pageSetup scale="65"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Foaie7"/>
  <dimension ref="A1:M116"/>
  <sheetViews>
    <sheetView topLeftCell="A4" workbookViewId="0">
      <selection activeCell="B11" sqref="B11"/>
    </sheetView>
  </sheetViews>
  <sheetFormatPr defaultColWidth="8.85546875" defaultRowHeight="12.45" x14ac:dyDescent="0.25"/>
  <cols>
    <col min="1" max="1" width="5.28515625" style="269" customWidth="1"/>
    <col min="2" max="2" width="23.42578125" style="270" customWidth="1"/>
    <col min="3" max="3" width="15.7109375" style="240" customWidth="1"/>
    <col min="4" max="4" width="13.28515625" style="240" customWidth="1"/>
    <col min="5" max="5" width="14.7109375" style="240" customWidth="1"/>
    <col min="6" max="6" width="3" style="240" hidden="1" customWidth="1"/>
    <col min="7" max="7" width="15.140625" style="240" customWidth="1"/>
    <col min="8" max="8" width="15.28515625" style="240" customWidth="1"/>
    <col min="9" max="9" width="15.7109375" style="240" customWidth="1"/>
    <col min="10" max="10" width="11.5703125" style="240" customWidth="1"/>
    <col min="11" max="11" width="14" style="240" customWidth="1"/>
    <col min="12" max="12" width="13.28515625" style="240" customWidth="1"/>
    <col min="13" max="13" width="12" style="240" bestFit="1" customWidth="1"/>
    <col min="14" max="16384" width="8.85546875" style="240"/>
  </cols>
  <sheetData>
    <row r="1" spans="1:12" x14ac:dyDescent="0.25">
      <c r="A1" s="382"/>
      <c r="B1" s="382"/>
      <c r="C1" s="382"/>
      <c r="D1" s="382"/>
      <c r="E1" s="382"/>
      <c r="F1" s="382"/>
      <c r="G1" s="382"/>
      <c r="H1" s="382"/>
      <c r="I1" s="382"/>
      <c r="J1" s="382"/>
      <c r="K1" s="382"/>
      <c r="L1" s="382"/>
    </row>
    <row r="2" spans="1:12" x14ac:dyDescent="0.25">
      <c r="A2" s="387" t="s">
        <v>305</v>
      </c>
      <c r="B2" s="387"/>
      <c r="C2" s="387"/>
      <c r="D2" s="387"/>
      <c r="E2" s="387"/>
      <c r="F2" s="387"/>
      <c r="G2" s="387"/>
      <c r="H2" s="387"/>
      <c r="I2" s="387"/>
      <c r="J2" s="387"/>
      <c r="K2" s="387"/>
      <c r="L2" s="387"/>
    </row>
    <row r="3" spans="1:12" x14ac:dyDescent="0.25">
      <c r="A3" s="385"/>
      <c r="B3" s="386"/>
      <c r="C3" s="386"/>
      <c r="D3" s="386"/>
      <c r="E3" s="386"/>
      <c r="F3" s="386"/>
      <c r="G3" s="386"/>
      <c r="H3" s="386"/>
      <c r="I3" s="386"/>
      <c r="J3" s="386"/>
      <c r="K3" s="386"/>
      <c r="L3" s="386"/>
    </row>
    <row r="4" spans="1:12" ht="55.15" customHeight="1" x14ac:dyDescent="0.25">
      <c r="A4" s="388" t="s">
        <v>66</v>
      </c>
      <c r="B4" s="388" t="s">
        <v>67</v>
      </c>
      <c r="C4" s="241" t="s">
        <v>68</v>
      </c>
      <c r="D4" s="133" t="s">
        <v>69</v>
      </c>
      <c r="E4" s="241" t="s">
        <v>70</v>
      </c>
      <c r="G4" s="241" t="s">
        <v>114</v>
      </c>
      <c r="H4" s="133" t="s">
        <v>60</v>
      </c>
      <c r="I4" s="241" t="s">
        <v>116</v>
      </c>
      <c r="J4" s="241" t="s">
        <v>115</v>
      </c>
      <c r="K4" s="133" t="s">
        <v>98</v>
      </c>
      <c r="L4" s="241" t="s">
        <v>117</v>
      </c>
    </row>
    <row r="5" spans="1:12" x14ac:dyDescent="0.25">
      <c r="A5" s="388"/>
      <c r="B5" s="388"/>
      <c r="C5" s="241" t="s">
        <v>71</v>
      </c>
      <c r="D5" s="133" t="s">
        <v>71</v>
      </c>
      <c r="E5" s="241" t="s">
        <v>71</v>
      </c>
      <c r="G5" s="241" t="s">
        <v>71</v>
      </c>
      <c r="H5" s="133" t="s">
        <v>71</v>
      </c>
      <c r="I5" s="241" t="s">
        <v>71</v>
      </c>
      <c r="J5" s="241" t="s">
        <v>71</v>
      </c>
      <c r="K5" s="133" t="s">
        <v>71</v>
      </c>
      <c r="L5" s="241" t="s">
        <v>71</v>
      </c>
    </row>
    <row r="6" spans="1:12" x14ac:dyDescent="0.25">
      <c r="A6" s="242" t="s">
        <v>72</v>
      </c>
      <c r="B6" s="243" t="s">
        <v>73</v>
      </c>
      <c r="C6" s="242" t="s">
        <v>74</v>
      </c>
      <c r="D6" s="242" t="s">
        <v>75</v>
      </c>
      <c r="E6" s="242" t="s">
        <v>76</v>
      </c>
      <c r="G6" s="244">
        <f>E6+1</f>
        <v>6</v>
      </c>
      <c r="H6" s="244">
        <f>G6+1</f>
        <v>7</v>
      </c>
      <c r="I6" s="244">
        <f>H6+1</f>
        <v>8</v>
      </c>
      <c r="J6" s="244">
        <f>I6+1</f>
        <v>9</v>
      </c>
      <c r="K6" s="244">
        <f>J6+1</f>
        <v>10</v>
      </c>
      <c r="L6" s="244">
        <f>K6+1</f>
        <v>11</v>
      </c>
    </row>
    <row r="7" spans="1:12" x14ac:dyDescent="0.25">
      <c r="A7" s="383" t="s">
        <v>77</v>
      </c>
      <c r="B7" s="383"/>
      <c r="C7" s="383"/>
      <c r="D7" s="383"/>
      <c r="E7" s="383"/>
      <c r="G7" s="245"/>
      <c r="H7" s="245"/>
      <c r="I7" s="245"/>
      <c r="J7" s="245"/>
      <c r="K7" s="245"/>
      <c r="L7" s="245"/>
    </row>
    <row r="8" spans="1:12" s="250" customFormat="1" x14ac:dyDescent="0.25">
      <c r="A8" s="246" t="s">
        <v>7</v>
      </c>
      <c r="B8" s="247" t="s">
        <v>78</v>
      </c>
      <c r="C8" s="248">
        <f>G8+J8</f>
        <v>0</v>
      </c>
      <c r="D8" s="248">
        <f>H8+K8</f>
        <v>0</v>
      </c>
      <c r="E8" s="249">
        <f>C8+D8</f>
        <v>0</v>
      </c>
      <c r="G8" s="255">
        <v>0</v>
      </c>
      <c r="H8" s="255">
        <v>0</v>
      </c>
      <c r="I8" s="253">
        <f>G8+H8</f>
        <v>0</v>
      </c>
      <c r="J8" s="256">
        <v>0</v>
      </c>
      <c r="K8" s="256">
        <v>0</v>
      </c>
      <c r="L8" s="253">
        <f>J8+K8</f>
        <v>0</v>
      </c>
    </row>
    <row r="9" spans="1:12" s="254" customFormat="1" ht="23.25" customHeight="1" x14ac:dyDescent="0.25">
      <c r="A9" s="251" t="s">
        <v>8</v>
      </c>
      <c r="B9" s="252" t="s">
        <v>9</v>
      </c>
      <c r="C9" s="248">
        <f t="shared" ref="C9:D11" si="0">G9+J9</f>
        <v>0</v>
      </c>
      <c r="D9" s="248">
        <f t="shared" si="0"/>
        <v>0</v>
      </c>
      <c r="E9" s="253">
        <f>C9+D9</f>
        <v>0</v>
      </c>
      <c r="G9" s="255">
        <v>0</v>
      </c>
      <c r="H9" s="255">
        <v>0</v>
      </c>
      <c r="I9" s="253">
        <f>G9+H9</f>
        <v>0</v>
      </c>
      <c r="J9" s="256">
        <v>0</v>
      </c>
      <c r="K9" s="256">
        <v>0</v>
      </c>
      <c r="L9" s="253">
        <f>J9+K9</f>
        <v>0</v>
      </c>
    </row>
    <row r="10" spans="1:12" s="254" customFormat="1" ht="37.35" x14ac:dyDescent="0.25">
      <c r="A10" s="251" t="s">
        <v>79</v>
      </c>
      <c r="B10" s="252" t="s">
        <v>80</v>
      </c>
      <c r="C10" s="248">
        <f t="shared" si="0"/>
        <v>0</v>
      </c>
      <c r="D10" s="248">
        <f t="shared" si="0"/>
        <v>0</v>
      </c>
      <c r="E10" s="253">
        <f>C10+D10</f>
        <v>0</v>
      </c>
      <c r="G10" s="255">
        <v>0</v>
      </c>
      <c r="H10" s="255">
        <v>0</v>
      </c>
      <c r="I10" s="253">
        <f>G10+H10</f>
        <v>0</v>
      </c>
      <c r="J10" s="256">
        <v>0</v>
      </c>
      <c r="K10" s="256">
        <v>0</v>
      </c>
      <c r="L10" s="253">
        <f>J10+K10</f>
        <v>0</v>
      </c>
    </row>
    <row r="11" spans="1:12" s="254" customFormat="1" ht="46.5" customHeight="1" x14ac:dyDescent="0.25">
      <c r="A11" s="251" t="s">
        <v>81</v>
      </c>
      <c r="B11" s="252" t="s">
        <v>82</v>
      </c>
      <c r="C11" s="248">
        <f t="shared" si="0"/>
        <v>0</v>
      </c>
      <c r="D11" s="248">
        <f t="shared" si="0"/>
        <v>0</v>
      </c>
      <c r="E11" s="253">
        <f>C11+D11</f>
        <v>0</v>
      </c>
      <c r="G11" s="255">
        <v>0</v>
      </c>
      <c r="H11" s="255">
        <v>0</v>
      </c>
      <c r="I11" s="253">
        <f>G11+H11</f>
        <v>0</v>
      </c>
      <c r="J11" s="256">
        <v>0</v>
      </c>
      <c r="K11" s="256">
        <v>0</v>
      </c>
      <c r="L11" s="253">
        <f>J11+K11</f>
        <v>0</v>
      </c>
    </row>
    <row r="12" spans="1:12" x14ac:dyDescent="0.25">
      <c r="A12" s="383" t="s">
        <v>83</v>
      </c>
      <c r="B12" s="383"/>
      <c r="C12" s="257">
        <f>SUM(C8:C11)</f>
        <v>0</v>
      </c>
      <c r="D12" s="257">
        <f>SUM(D8:D11)</f>
        <v>0</v>
      </c>
      <c r="E12" s="257">
        <f>SUM(E8:E11)</f>
        <v>0</v>
      </c>
      <c r="F12" s="258"/>
      <c r="G12" s="257">
        <f t="shared" ref="G12:L12" si="1">SUM(G8:G11)</f>
        <v>0</v>
      </c>
      <c r="H12" s="257">
        <f t="shared" si="1"/>
        <v>0</v>
      </c>
      <c r="I12" s="257">
        <f t="shared" si="1"/>
        <v>0</v>
      </c>
      <c r="J12" s="257">
        <f t="shared" si="1"/>
        <v>0</v>
      </c>
      <c r="K12" s="257">
        <f t="shared" si="1"/>
        <v>0</v>
      </c>
      <c r="L12" s="257">
        <f t="shared" si="1"/>
        <v>0</v>
      </c>
    </row>
    <row r="13" spans="1:12" x14ac:dyDescent="0.25">
      <c r="A13" s="384" t="s">
        <v>84</v>
      </c>
      <c r="B13" s="383"/>
      <c r="C13" s="383"/>
      <c r="D13" s="383"/>
      <c r="E13" s="383"/>
      <c r="G13" s="259"/>
      <c r="H13" s="259"/>
      <c r="I13" s="259"/>
      <c r="J13" s="259"/>
      <c r="K13" s="259"/>
      <c r="L13" s="259"/>
    </row>
    <row r="14" spans="1:12" ht="49.75" x14ac:dyDescent="0.25">
      <c r="A14" s="242" t="s">
        <v>11</v>
      </c>
      <c r="B14" s="260" t="s">
        <v>99</v>
      </c>
      <c r="C14" s="248">
        <f>G14+J14</f>
        <v>0</v>
      </c>
      <c r="D14" s="248">
        <f>H14+K14</f>
        <v>0</v>
      </c>
      <c r="E14" s="259">
        <f>C14+D14</f>
        <v>0</v>
      </c>
      <c r="G14" s="255">
        <v>0</v>
      </c>
      <c r="H14" s="255">
        <f>G14*19%</f>
        <v>0</v>
      </c>
      <c r="I14" s="259">
        <f>G14+H14</f>
        <v>0</v>
      </c>
      <c r="J14" s="255">
        <v>0</v>
      </c>
      <c r="K14" s="255">
        <f>J14*19%</f>
        <v>0</v>
      </c>
      <c r="L14" s="259">
        <f>J14+K14</f>
        <v>0</v>
      </c>
    </row>
    <row r="15" spans="1:12" x14ac:dyDescent="0.25">
      <c r="A15" s="383" t="s">
        <v>85</v>
      </c>
      <c r="B15" s="383"/>
      <c r="C15" s="257">
        <f>SUM(C14:C14)</f>
        <v>0</v>
      </c>
      <c r="D15" s="257">
        <f t="shared" ref="D15:L15" si="2">SUM(D14:D14)</f>
        <v>0</v>
      </c>
      <c r="E15" s="257">
        <f t="shared" si="2"/>
        <v>0</v>
      </c>
      <c r="F15" s="258"/>
      <c r="G15" s="257">
        <f t="shared" si="2"/>
        <v>0</v>
      </c>
      <c r="H15" s="257">
        <f t="shared" si="2"/>
        <v>0</v>
      </c>
      <c r="I15" s="257">
        <f t="shared" si="2"/>
        <v>0</v>
      </c>
      <c r="J15" s="257">
        <f t="shared" si="2"/>
        <v>0</v>
      </c>
      <c r="K15" s="257">
        <f t="shared" si="2"/>
        <v>0</v>
      </c>
      <c r="L15" s="257">
        <f t="shared" si="2"/>
        <v>0</v>
      </c>
    </row>
    <row r="16" spans="1:12" x14ac:dyDescent="0.25">
      <c r="A16" s="384" t="s">
        <v>206</v>
      </c>
      <c r="B16" s="383"/>
      <c r="C16" s="383"/>
      <c r="D16" s="383"/>
      <c r="E16" s="383"/>
      <c r="G16" s="259"/>
      <c r="H16" s="259"/>
      <c r="I16" s="259"/>
      <c r="J16" s="259"/>
      <c r="K16" s="259"/>
      <c r="L16" s="259"/>
    </row>
    <row r="17" spans="1:12" s="254" customFormat="1" x14ac:dyDescent="0.25">
      <c r="A17" s="251" t="s">
        <v>128</v>
      </c>
      <c r="B17" s="252" t="s">
        <v>86</v>
      </c>
      <c r="C17" s="261">
        <f>SUM(C18:C20)</f>
        <v>0</v>
      </c>
      <c r="D17" s="261">
        <f t="shared" ref="D17:L17" si="3">SUM(D18:D20)</f>
        <v>0</v>
      </c>
      <c r="E17" s="261">
        <f t="shared" si="3"/>
        <v>0</v>
      </c>
      <c r="F17" s="262"/>
      <c r="G17" s="261">
        <f t="shared" si="3"/>
        <v>0</v>
      </c>
      <c r="H17" s="261">
        <f t="shared" si="3"/>
        <v>0</v>
      </c>
      <c r="I17" s="261">
        <f t="shared" si="3"/>
        <v>0</v>
      </c>
      <c r="J17" s="261">
        <f t="shared" si="3"/>
        <v>0</v>
      </c>
      <c r="K17" s="261">
        <f t="shared" si="3"/>
        <v>0</v>
      </c>
      <c r="L17" s="261">
        <f t="shared" si="3"/>
        <v>0</v>
      </c>
    </row>
    <row r="18" spans="1:12" s="254" customFormat="1" x14ac:dyDescent="0.25">
      <c r="A18" s="251" t="s">
        <v>207</v>
      </c>
      <c r="B18" s="252" t="s">
        <v>118</v>
      </c>
      <c r="C18" s="248">
        <f t="shared" ref="C18:C22" si="4">G18+J18</f>
        <v>0</v>
      </c>
      <c r="D18" s="248">
        <f t="shared" ref="D18:D22" si="5">H18+K18</f>
        <v>0</v>
      </c>
      <c r="E18" s="253">
        <f t="shared" ref="E18:E22" si="6">C18+D18</f>
        <v>0</v>
      </c>
      <c r="G18" s="255">
        <v>0</v>
      </c>
      <c r="H18" s="255">
        <f t="shared" ref="H18:H22" si="7">G18*19%</f>
        <v>0</v>
      </c>
      <c r="I18" s="253">
        <f t="shared" ref="I18:I22" si="8">G18+H18</f>
        <v>0</v>
      </c>
      <c r="J18" s="256">
        <v>0</v>
      </c>
      <c r="K18" s="256">
        <f t="shared" ref="K18:K22" si="9">J18*19%</f>
        <v>0</v>
      </c>
      <c r="L18" s="253">
        <f t="shared" ref="L18:L22" si="10">J18+K18</f>
        <v>0</v>
      </c>
    </row>
    <row r="19" spans="1:12" s="254" customFormat="1" ht="24.9" x14ac:dyDescent="0.25">
      <c r="A19" s="251" t="s">
        <v>208</v>
      </c>
      <c r="B19" s="252" t="s">
        <v>130</v>
      </c>
      <c r="C19" s="248">
        <f t="shared" si="4"/>
        <v>0</v>
      </c>
      <c r="D19" s="248">
        <f t="shared" si="5"/>
        <v>0</v>
      </c>
      <c r="E19" s="253">
        <f t="shared" si="6"/>
        <v>0</v>
      </c>
      <c r="G19" s="255">
        <v>0</v>
      </c>
      <c r="H19" s="255">
        <f t="shared" si="7"/>
        <v>0</v>
      </c>
      <c r="I19" s="253">
        <f t="shared" si="8"/>
        <v>0</v>
      </c>
      <c r="J19" s="256">
        <v>0</v>
      </c>
      <c r="K19" s="256">
        <f t="shared" si="9"/>
        <v>0</v>
      </c>
      <c r="L19" s="253">
        <f t="shared" si="10"/>
        <v>0</v>
      </c>
    </row>
    <row r="20" spans="1:12" s="254" customFormat="1" x14ac:dyDescent="0.25">
      <c r="A20" s="251" t="s">
        <v>209</v>
      </c>
      <c r="B20" s="252" t="s">
        <v>100</v>
      </c>
      <c r="C20" s="248">
        <f t="shared" si="4"/>
        <v>0</v>
      </c>
      <c r="D20" s="248">
        <f t="shared" si="5"/>
        <v>0</v>
      </c>
      <c r="E20" s="253">
        <f t="shared" si="6"/>
        <v>0</v>
      </c>
      <c r="G20" s="255">
        <v>0</v>
      </c>
      <c r="H20" s="255">
        <f t="shared" si="7"/>
        <v>0</v>
      </c>
      <c r="I20" s="253">
        <f t="shared" si="8"/>
        <v>0</v>
      </c>
      <c r="J20" s="256">
        <v>0</v>
      </c>
      <c r="K20" s="256">
        <f t="shared" si="9"/>
        <v>0</v>
      </c>
      <c r="L20" s="253">
        <f t="shared" si="10"/>
        <v>0</v>
      </c>
    </row>
    <row r="21" spans="1:12" s="254" customFormat="1" ht="49.75" x14ac:dyDescent="0.25">
      <c r="A21" s="251" t="s">
        <v>210</v>
      </c>
      <c r="B21" s="252" t="s">
        <v>131</v>
      </c>
      <c r="C21" s="248">
        <f t="shared" si="4"/>
        <v>0</v>
      </c>
      <c r="D21" s="248">
        <f t="shared" si="5"/>
        <v>0</v>
      </c>
      <c r="E21" s="253">
        <f t="shared" si="6"/>
        <v>0</v>
      </c>
      <c r="G21" s="255">
        <v>0</v>
      </c>
      <c r="H21" s="255">
        <f t="shared" si="7"/>
        <v>0</v>
      </c>
      <c r="I21" s="253">
        <f t="shared" si="8"/>
        <v>0</v>
      </c>
      <c r="J21" s="256">
        <v>0</v>
      </c>
      <c r="K21" s="256">
        <f t="shared" si="9"/>
        <v>0</v>
      </c>
      <c r="L21" s="253">
        <f t="shared" si="10"/>
        <v>0</v>
      </c>
    </row>
    <row r="22" spans="1:12" s="254" customFormat="1" x14ac:dyDescent="0.25">
      <c r="A22" s="251" t="s">
        <v>211</v>
      </c>
      <c r="B22" s="252" t="s">
        <v>246</v>
      </c>
      <c r="C22" s="248">
        <f t="shared" si="4"/>
        <v>0</v>
      </c>
      <c r="D22" s="248">
        <f t="shared" si="5"/>
        <v>0</v>
      </c>
      <c r="E22" s="253">
        <f t="shared" si="6"/>
        <v>0</v>
      </c>
      <c r="G22" s="255">
        <v>0</v>
      </c>
      <c r="H22" s="255">
        <f t="shared" si="7"/>
        <v>0</v>
      </c>
      <c r="I22" s="253">
        <f t="shared" si="8"/>
        <v>0</v>
      </c>
      <c r="J22" s="256">
        <v>0</v>
      </c>
      <c r="K22" s="256">
        <f t="shared" si="9"/>
        <v>0</v>
      </c>
      <c r="L22" s="253">
        <f t="shared" si="10"/>
        <v>0</v>
      </c>
    </row>
    <row r="23" spans="1:12" s="254" customFormat="1" x14ac:dyDescent="0.25">
      <c r="A23" s="251" t="s">
        <v>220</v>
      </c>
      <c r="B23" s="252" t="s">
        <v>87</v>
      </c>
      <c r="C23" s="261">
        <f>SUM(C24:C29)</f>
        <v>0</v>
      </c>
      <c r="D23" s="261">
        <f t="shared" ref="D23:L23" si="11">SUM(D24:D29)</f>
        <v>0</v>
      </c>
      <c r="E23" s="261">
        <f t="shared" si="11"/>
        <v>0</v>
      </c>
      <c r="F23" s="262"/>
      <c r="G23" s="261">
        <f t="shared" si="11"/>
        <v>0</v>
      </c>
      <c r="H23" s="261">
        <f t="shared" si="11"/>
        <v>0</v>
      </c>
      <c r="I23" s="261">
        <f t="shared" si="11"/>
        <v>0</v>
      </c>
      <c r="J23" s="261">
        <f t="shared" si="11"/>
        <v>0</v>
      </c>
      <c r="K23" s="261">
        <f t="shared" si="11"/>
        <v>0</v>
      </c>
      <c r="L23" s="261">
        <f t="shared" si="11"/>
        <v>0</v>
      </c>
    </row>
    <row r="24" spans="1:12" s="254" customFormat="1" x14ac:dyDescent="0.25">
      <c r="A24" s="251" t="s">
        <v>247</v>
      </c>
      <c r="B24" s="252" t="s">
        <v>119</v>
      </c>
      <c r="C24" s="248">
        <f t="shared" ref="C24:D29" si="12">G24+J24</f>
        <v>0</v>
      </c>
      <c r="D24" s="248">
        <f t="shared" si="12"/>
        <v>0</v>
      </c>
      <c r="E24" s="253">
        <f t="shared" ref="E24:E29" si="13">C24+D24</f>
        <v>0</v>
      </c>
      <c r="G24" s="256">
        <v>0</v>
      </c>
      <c r="H24" s="256">
        <f t="shared" ref="H24:H30" si="14">G24*19%</f>
        <v>0</v>
      </c>
      <c r="I24" s="253">
        <f t="shared" ref="I24:I30" si="15">G24+H24</f>
        <v>0</v>
      </c>
      <c r="J24" s="256">
        <v>0</v>
      </c>
      <c r="K24" s="256">
        <f t="shared" ref="K24:K30" si="16">J24*19%</f>
        <v>0</v>
      </c>
      <c r="L24" s="253">
        <f t="shared" ref="L24:L30" si="17">J24+K24</f>
        <v>0</v>
      </c>
    </row>
    <row r="25" spans="1:12" s="254" customFormat="1" ht="16.55" customHeight="1" x14ac:dyDescent="0.25">
      <c r="A25" s="251" t="s">
        <v>248</v>
      </c>
      <c r="B25" s="252" t="s">
        <v>120</v>
      </c>
      <c r="C25" s="248">
        <f t="shared" si="12"/>
        <v>0</v>
      </c>
      <c r="D25" s="248">
        <f t="shared" si="12"/>
        <v>0</v>
      </c>
      <c r="E25" s="253">
        <f t="shared" si="13"/>
        <v>0</v>
      </c>
      <c r="G25" s="256">
        <v>0</v>
      </c>
      <c r="H25" s="256">
        <f t="shared" si="14"/>
        <v>0</v>
      </c>
      <c r="I25" s="253">
        <f t="shared" si="15"/>
        <v>0</v>
      </c>
      <c r="J25" s="256">
        <v>0</v>
      </c>
      <c r="K25" s="256">
        <f t="shared" si="16"/>
        <v>0</v>
      </c>
      <c r="L25" s="253">
        <f t="shared" si="17"/>
        <v>0</v>
      </c>
    </row>
    <row r="26" spans="1:12" s="254" customFormat="1" ht="35.200000000000003" customHeight="1" x14ac:dyDescent="0.25">
      <c r="A26" s="251" t="s">
        <v>249</v>
      </c>
      <c r="B26" s="252" t="s">
        <v>121</v>
      </c>
      <c r="C26" s="248">
        <f t="shared" si="12"/>
        <v>0</v>
      </c>
      <c r="D26" s="248">
        <f t="shared" si="12"/>
        <v>0</v>
      </c>
      <c r="E26" s="253">
        <f t="shared" si="13"/>
        <v>0</v>
      </c>
      <c r="G26" s="256">
        <v>0</v>
      </c>
      <c r="H26" s="256">
        <f t="shared" si="14"/>
        <v>0</v>
      </c>
      <c r="I26" s="253">
        <f t="shared" si="15"/>
        <v>0</v>
      </c>
      <c r="J26" s="256">
        <v>0</v>
      </c>
      <c r="K26" s="256">
        <f t="shared" si="16"/>
        <v>0</v>
      </c>
      <c r="L26" s="253">
        <f t="shared" si="17"/>
        <v>0</v>
      </c>
    </row>
    <row r="27" spans="1:12" s="254" customFormat="1" ht="62.2" x14ac:dyDescent="0.25">
      <c r="A27" s="251" t="s">
        <v>250</v>
      </c>
      <c r="B27" s="252" t="s">
        <v>132</v>
      </c>
      <c r="C27" s="248">
        <f t="shared" si="12"/>
        <v>0</v>
      </c>
      <c r="D27" s="248">
        <f t="shared" si="12"/>
        <v>0</v>
      </c>
      <c r="E27" s="253">
        <f t="shared" si="13"/>
        <v>0</v>
      </c>
      <c r="G27" s="256">
        <v>0</v>
      </c>
      <c r="H27" s="256">
        <f t="shared" si="14"/>
        <v>0</v>
      </c>
      <c r="I27" s="253">
        <f t="shared" si="15"/>
        <v>0</v>
      </c>
      <c r="J27" s="256">
        <v>0</v>
      </c>
      <c r="K27" s="256">
        <f t="shared" si="16"/>
        <v>0</v>
      </c>
      <c r="L27" s="253">
        <f t="shared" si="17"/>
        <v>0</v>
      </c>
    </row>
    <row r="28" spans="1:12" s="254" customFormat="1" ht="37.35" x14ac:dyDescent="0.25">
      <c r="A28" s="251" t="s">
        <v>251</v>
      </c>
      <c r="B28" s="252" t="s">
        <v>133</v>
      </c>
      <c r="C28" s="248">
        <f t="shared" si="12"/>
        <v>0</v>
      </c>
      <c r="D28" s="248">
        <f t="shared" si="12"/>
        <v>0</v>
      </c>
      <c r="E28" s="253">
        <f t="shared" si="13"/>
        <v>0</v>
      </c>
      <c r="G28" s="256">
        <v>0</v>
      </c>
      <c r="H28" s="256">
        <f t="shared" si="14"/>
        <v>0</v>
      </c>
      <c r="I28" s="253">
        <f t="shared" si="15"/>
        <v>0</v>
      </c>
      <c r="J28" s="256">
        <v>0</v>
      </c>
      <c r="K28" s="256">
        <f t="shared" si="16"/>
        <v>0</v>
      </c>
      <c r="L28" s="253">
        <f t="shared" si="17"/>
        <v>0</v>
      </c>
    </row>
    <row r="29" spans="1:12" s="254" customFormat="1" ht="24.9" x14ac:dyDescent="0.25">
      <c r="A29" s="251" t="s">
        <v>272</v>
      </c>
      <c r="B29" s="252" t="s">
        <v>122</v>
      </c>
      <c r="C29" s="248">
        <f t="shared" si="12"/>
        <v>0</v>
      </c>
      <c r="D29" s="248">
        <f t="shared" si="12"/>
        <v>0</v>
      </c>
      <c r="E29" s="253">
        <f t="shared" si="13"/>
        <v>0</v>
      </c>
      <c r="G29" s="255">
        <v>0</v>
      </c>
      <c r="H29" s="255">
        <f t="shared" si="14"/>
        <v>0</v>
      </c>
      <c r="I29" s="253">
        <f t="shared" si="15"/>
        <v>0</v>
      </c>
      <c r="J29" s="255">
        <v>0</v>
      </c>
      <c r="K29" s="255">
        <f t="shared" si="16"/>
        <v>0</v>
      </c>
      <c r="L29" s="253">
        <f t="shared" si="17"/>
        <v>0</v>
      </c>
    </row>
    <row r="30" spans="1:12" s="254" customFormat="1" ht="24.9" x14ac:dyDescent="0.25">
      <c r="A30" s="251" t="s">
        <v>252</v>
      </c>
      <c r="B30" s="252" t="s">
        <v>273</v>
      </c>
      <c r="C30" s="248">
        <f>G30+J30</f>
        <v>0</v>
      </c>
      <c r="D30" s="248">
        <f>H30+K30</f>
        <v>0</v>
      </c>
      <c r="E30" s="253">
        <f>C30+D30</f>
        <v>0</v>
      </c>
      <c r="G30" s="256">
        <v>0</v>
      </c>
      <c r="H30" s="256">
        <f t="shared" si="14"/>
        <v>0</v>
      </c>
      <c r="I30" s="253">
        <f t="shared" si="15"/>
        <v>0</v>
      </c>
      <c r="J30" s="256">
        <v>0</v>
      </c>
      <c r="K30" s="256">
        <f t="shared" si="16"/>
        <v>0</v>
      </c>
      <c r="L30" s="253">
        <f t="shared" si="17"/>
        <v>0</v>
      </c>
    </row>
    <row r="31" spans="1:12" s="254" customFormat="1" x14ac:dyDescent="0.25">
      <c r="A31" s="251" t="s">
        <v>253</v>
      </c>
      <c r="B31" s="252" t="s">
        <v>88</v>
      </c>
      <c r="C31" s="261">
        <f>SUM(C32:C34)</f>
        <v>0</v>
      </c>
      <c r="D31" s="261">
        <f>SUM(D32:D34)</f>
        <v>0</v>
      </c>
      <c r="E31" s="261">
        <f>SUM(E32:E34)</f>
        <v>0</v>
      </c>
      <c r="F31" s="262"/>
      <c r="G31" s="261">
        <f t="shared" ref="G31:L31" si="18">SUM(G32:G34)</f>
        <v>0</v>
      </c>
      <c r="H31" s="261">
        <f t="shared" si="18"/>
        <v>0</v>
      </c>
      <c r="I31" s="261">
        <f t="shared" si="18"/>
        <v>0</v>
      </c>
      <c r="J31" s="261">
        <f t="shared" si="18"/>
        <v>0</v>
      </c>
      <c r="K31" s="261">
        <f t="shared" si="18"/>
        <v>0</v>
      </c>
      <c r="L31" s="261">
        <f t="shared" si="18"/>
        <v>0</v>
      </c>
    </row>
    <row r="32" spans="1:12" s="254" customFormat="1" ht="87.05" customHeight="1" x14ac:dyDescent="0.25">
      <c r="A32" s="251" t="s">
        <v>275</v>
      </c>
      <c r="B32" s="263" t="s">
        <v>287</v>
      </c>
      <c r="C32" s="248">
        <f t="shared" ref="C32:D34" si="19">G32+J32</f>
        <v>0</v>
      </c>
      <c r="D32" s="248">
        <f t="shared" si="19"/>
        <v>0</v>
      </c>
      <c r="E32" s="253">
        <f>C32+D32</f>
        <v>0</v>
      </c>
      <c r="G32" s="256">
        <v>0</v>
      </c>
      <c r="H32" s="256">
        <f>G32*19%</f>
        <v>0</v>
      </c>
      <c r="I32" s="253">
        <f>G32+H32</f>
        <v>0</v>
      </c>
      <c r="J32" s="256">
        <v>0</v>
      </c>
      <c r="K32" s="256">
        <f>J32*19%</f>
        <v>0</v>
      </c>
      <c r="L32" s="253">
        <f>J32+K32</f>
        <v>0</v>
      </c>
    </row>
    <row r="33" spans="1:12" s="254" customFormat="1" ht="37.35" x14ac:dyDescent="0.25">
      <c r="A33" s="251" t="s">
        <v>274</v>
      </c>
      <c r="B33" s="252" t="s">
        <v>134</v>
      </c>
      <c r="C33" s="248">
        <f t="shared" si="19"/>
        <v>0</v>
      </c>
      <c r="D33" s="248">
        <f t="shared" si="19"/>
        <v>0</v>
      </c>
      <c r="E33" s="253">
        <f>C33+D33</f>
        <v>0</v>
      </c>
      <c r="G33" s="256">
        <v>0</v>
      </c>
      <c r="H33" s="256">
        <f>G33*19%</f>
        <v>0</v>
      </c>
      <c r="I33" s="253">
        <f>G33+H33</f>
        <v>0</v>
      </c>
      <c r="J33" s="256">
        <v>0</v>
      </c>
      <c r="K33" s="256">
        <f>J33*19%</f>
        <v>0</v>
      </c>
      <c r="L33" s="253">
        <f>J33+K33</f>
        <v>0</v>
      </c>
    </row>
    <row r="34" spans="1:12" s="254" customFormat="1" ht="62.2" x14ac:dyDescent="0.25">
      <c r="A34" s="251" t="s">
        <v>276</v>
      </c>
      <c r="B34" s="252" t="s">
        <v>129</v>
      </c>
      <c r="C34" s="248">
        <f t="shared" si="19"/>
        <v>0</v>
      </c>
      <c r="D34" s="248">
        <f t="shared" si="19"/>
        <v>0</v>
      </c>
      <c r="E34" s="253">
        <f>C34+D34</f>
        <v>0</v>
      </c>
      <c r="G34" s="256">
        <v>0</v>
      </c>
      <c r="H34" s="256">
        <f>G34*19%</f>
        <v>0</v>
      </c>
      <c r="I34" s="253">
        <f>G34+H34</f>
        <v>0</v>
      </c>
      <c r="J34" s="256">
        <v>0</v>
      </c>
      <c r="K34" s="256">
        <f>J34*19%</f>
        <v>0</v>
      </c>
      <c r="L34" s="253">
        <f>J34+K34</f>
        <v>0</v>
      </c>
    </row>
    <row r="35" spans="1:12" x14ac:dyDescent="0.25">
      <c r="A35" s="242" t="s">
        <v>254</v>
      </c>
      <c r="B35" s="260" t="s">
        <v>89</v>
      </c>
      <c r="C35" s="257">
        <f>C36+C39</f>
        <v>0</v>
      </c>
      <c r="D35" s="257">
        <f t="shared" ref="D35:L35" si="20">D36+D39</f>
        <v>0</v>
      </c>
      <c r="E35" s="257">
        <f t="shared" si="20"/>
        <v>0</v>
      </c>
      <c r="F35" s="258"/>
      <c r="G35" s="257">
        <f t="shared" si="20"/>
        <v>0</v>
      </c>
      <c r="H35" s="257">
        <f t="shared" si="20"/>
        <v>0</v>
      </c>
      <c r="I35" s="257">
        <f t="shared" si="20"/>
        <v>0</v>
      </c>
      <c r="J35" s="257">
        <f t="shared" si="20"/>
        <v>0</v>
      </c>
      <c r="K35" s="257">
        <f t="shared" si="20"/>
        <v>0</v>
      </c>
      <c r="L35" s="257">
        <f t="shared" si="20"/>
        <v>0</v>
      </c>
    </row>
    <row r="36" spans="1:12" ht="24.9" x14ac:dyDescent="0.25">
      <c r="A36" s="242" t="s">
        <v>255</v>
      </c>
      <c r="B36" s="260" t="s">
        <v>123</v>
      </c>
      <c r="C36" s="257">
        <f>C37+C38</f>
        <v>0</v>
      </c>
      <c r="D36" s="257">
        <f t="shared" ref="D36:L36" si="21">D37+D38</f>
        <v>0</v>
      </c>
      <c r="E36" s="257">
        <f t="shared" si="21"/>
        <v>0</v>
      </c>
      <c r="F36" s="258"/>
      <c r="G36" s="257">
        <f>G37+G38</f>
        <v>0</v>
      </c>
      <c r="H36" s="257">
        <f t="shared" si="21"/>
        <v>0</v>
      </c>
      <c r="I36" s="257">
        <f t="shared" si="21"/>
        <v>0</v>
      </c>
      <c r="J36" s="257">
        <f t="shared" si="21"/>
        <v>0</v>
      </c>
      <c r="K36" s="257">
        <f t="shared" si="21"/>
        <v>0</v>
      </c>
      <c r="L36" s="257">
        <f t="shared" si="21"/>
        <v>0</v>
      </c>
    </row>
    <row r="37" spans="1:12" ht="24.9" x14ac:dyDescent="0.25">
      <c r="A37" s="242" t="s">
        <v>256</v>
      </c>
      <c r="B37" s="260" t="s">
        <v>101</v>
      </c>
      <c r="C37" s="248">
        <f t="shared" ref="C37:D39" si="22">G37+J37</f>
        <v>0</v>
      </c>
      <c r="D37" s="248">
        <f t="shared" si="22"/>
        <v>0</v>
      </c>
      <c r="E37" s="259">
        <f>C37+D37</f>
        <v>0</v>
      </c>
      <c r="G37" s="255">
        <v>0</v>
      </c>
      <c r="H37" s="255">
        <f>G37*19%</f>
        <v>0</v>
      </c>
      <c r="I37" s="259">
        <f>G37+H37</f>
        <v>0</v>
      </c>
      <c r="J37" s="255">
        <v>0</v>
      </c>
      <c r="K37" s="255">
        <f>J37*19%</f>
        <v>0</v>
      </c>
      <c r="L37" s="259">
        <f>J37+K37</f>
        <v>0</v>
      </c>
    </row>
    <row r="38" spans="1:12" ht="87.05" x14ac:dyDescent="0.25">
      <c r="A38" s="242" t="s">
        <v>257</v>
      </c>
      <c r="B38" s="260" t="s">
        <v>136</v>
      </c>
      <c r="C38" s="248">
        <f t="shared" si="22"/>
        <v>0</v>
      </c>
      <c r="D38" s="248">
        <f t="shared" si="22"/>
        <v>0</v>
      </c>
      <c r="E38" s="259">
        <f>C38+D38</f>
        <v>0</v>
      </c>
      <c r="G38" s="255">
        <v>0</v>
      </c>
      <c r="H38" s="255">
        <f>G38*19%</f>
        <v>0</v>
      </c>
      <c r="I38" s="259">
        <f>G38+H38</f>
        <v>0</v>
      </c>
      <c r="J38" s="255">
        <v>0</v>
      </c>
      <c r="K38" s="255">
        <f>J38*19%</f>
        <v>0</v>
      </c>
      <c r="L38" s="259">
        <f>J38+K38</f>
        <v>0</v>
      </c>
    </row>
    <row r="39" spans="1:12" x14ac:dyDescent="0.25">
      <c r="A39" s="242" t="s">
        <v>258</v>
      </c>
      <c r="B39" s="260" t="s">
        <v>102</v>
      </c>
      <c r="C39" s="248">
        <f t="shared" si="22"/>
        <v>0</v>
      </c>
      <c r="D39" s="248">
        <f t="shared" si="22"/>
        <v>0</v>
      </c>
      <c r="E39" s="259">
        <f>C39+D39</f>
        <v>0</v>
      </c>
      <c r="G39" s="255">
        <v>0</v>
      </c>
      <c r="H39" s="255">
        <f>G39*19%</f>
        <v>0</v>
      </c>
      <c r="I39" s="259">
        <f>G39+H39</f>
        <v>0</v>
      </c>
      <c r="J39" s="255">
        <v>0</v>
      </c>
      <c r="K39" s="255">
        <f>J39*19%</f>
        <v>0</v>
      </c>
      <c r="L39" s="259">
        <f>J39+K39</f>
        <v>0</v>
      </c>
    </row>
    <row r="40" spans="1:12" x14ac:dyDescent="0.25">
      <c r="A40" s="383" t="s">
        <v>90</v>
      </c>
      <c r="B40" s="383"/>
      <c r="C40" s="257">
        <f>C17+C21+C22+C23+C30+C31+C35</f>
        <v>0</v>
      </c>
      <c r="D40" s="257">
        <f t="shared" ref="D40:L40" si="23">D17+D21+D22+D23+D30+D31+D35</f>
        <v>0</v>
      </c>
      <c r="E40" s="257">
        <f t="shared" si="23"/>
        <v>0</v>
      </c>
      <c r="F40" s="257">
        <f t="shared" si="23"/>
        <v>0</v>
      </c>
      <c r="G40" s="257">
        <f t="shared" si="23"/>
        <v>0</v>
      </c>
      <c r="H40" s="257">
        <f t="shared" si="23"/>
        <v>0</v>
      </c>
      <c r="I40" s="257">
        <f t="shared" si="23"/>
        <v>0</v>
      </c>
      <c r="J40" s="257">
        <f t="shared" si="23"/>
        <v>0</v>
      </c>
      <c r="K40" s="257">
        <f t="shared" si="23"/>
        <v>0</v>
      </c>
      <c r="L40" s="257">
        <f t="shared" si="23"/>
        <v>0</v>
      </c>
    </row>
    <row r="41" spans="1:12" x14ac:dyDescent="0.25">
      <c r="A41" s="383" t="s">
        <v>213</v>
      </c>
      <c r="B41" s="383"/>
      <c r="C41" s="383"/>
      <c r="D41" s="383"/>
      <c r="E41" s="383"/>
      <c r="G41" s="264"/>
      <c r="H41" s="264"/>
      <c r="I41" s="264"/>
      <c r="J41" s="264"/>
      <c r="K41" s="264"/>
      <c r="L41" s="264"/>
    </row>
    <row r="42" spans="1:12" s="254" customFormat="1" ht="24.9" x14ac:dyDescent="0.25">
      <c r="A42" s="251" t="s">
        <v>141</v>
      </c>
      <c r="B42" s="260" t="s">
        <v>214</v>
      </c>
      <c r="C42" s="248">
        <f>G42+J42</f>
        <v>0</v>
      </c>
      <c r="D42" s="248">
        <f>H42+K42</f>
        <v>0</v>
      </c>
      <c r="E42" s="253">
        <f>C42+D42</f>
        <v>0</v>
      </c>
      <c r="G42" s="256">
        <v>0</v>
      </c>
      <c r="H42" s="256">
        <f t="shared" ref="H42:H53" si="24">G42*19%</f>
        <v>0</v>
      </c>
      <c r="I42" s="253">
        <f t="shared" ref="I42:I50" si="25">G42+H42</f>
        <v>0</v>
      </c>
      <c r="J42" s="256">
        <v>0</v>
      </c>
      <c r="K42" s="256">
        <f t="shared" ref="K42:K53" si="26">J42*19%</f>
        <v>0</v>
      </c>
      <c r="L42" s="253">
        <f>J42+K42</f>
        <v>0</v>
      </c>
    </row>
    <row r="43" spans="1:12" s="254" customFormat="1" ht="24.9" x14ac:dyDescent="0.25">
      <c r="A43" s="251"/>
      <c r="B43" s="260" t="s">
        <v>245</v>
      </c>
      <c r="C43" s="248">
        <f>G43+J43</f>
        <v>0</v>
      </c>
      <c r="D43" s="248">
        <f t="shared" ref="D43:D53" si="27">H43+K43</f>
        <v>0</v>
      </c>
      <c r="E43" s="253">
        <f t="shared" ref="E43:E53" si="28">C43+D43</f>
        <v>0</v>
      </c>
      <c r="G43" s="256">
        <v>0</v>
      </c>
      <c r="H43" s="256">
        <f t="shared" si="24"/>
        <v>0</v>
      </c>
      <c r="I43" s="253">
        <f t="shared" si="25"/>
        <v>0</v>
      </c>
      <c r="J43" s="256">
        <v>0</v>
      </c>
      <c r="K43" s="256">
        <f t="shared" si="26"/>
        <v>0</v>
      </c>
      <c r="L43" s="253">
        <f t="shared" ref="L43:L53" si="29">J43+K43</f>
        <v>0</v>
      </c>
    </row>
    <row r="44" spans="1:12" s="254" customFormat="1" ht="37.35" x14ac:dyDescent="0.25">
      <c r="A44" s="251" t="s">
        <v>106</v>
      </c>
      <c r="B44" s="260" t="s">
        <v>277</v>
      </c>
      <c r="C44" s="248">
        <f t="shared" ref="C44:C53" si="30">G44+J44</f>
        <v>0</v>
      </c>
      <c r="D44" s="248">
        <f t="shared" si="27"/>
        <v>0</v>
      </c>
      <c r="E44" s="253">
        <f t="shared" si="28"/>
        <v>0</v>
      </c>
      <c r="G44" s="256">
        <v>0</v>
      </c>
      <c r="H44" s="256">
        <f t="shared" si="24"/>
        <v>0</v>
      </c>
      <c r="I44" s="253">
        <f t="shared" si="25"/>
        <v>0</v>
      </c>
      <c r="J44" s="256">
        <v>0</v>
      </c>
      <c r="K44" s="256">
        <f t="shared" si="26"/>
        <v>0</v>
      </c>
      <c r="L44" s="253">
        <f t="shared" si="29"/>
        <v>0</v>
      </c>
    </row>
    <row r="45" spans="1:12" s="254" customFormat="1" ht="49.75" x14ac:dyDescent="0.25">
      <c r="A45" s="251"/>
      <c r="B45" s="260" t="s">
        <v>262</v>
      </c>
      <c r="C45" s="248">
        <f t="shared" si="30"/>
        <v>0</v>
      </c>
      <c r="D45" s="248">
        <f t="shared" si="27"/>
        <v>0</v>
      </c>
      <c r="E45" s="253">
        <f t="shared" si="28"/>
        <v>0</v>
      </c>
      <c r="G45" s="256">
        <v>0</v>
      </c>
      <c r="H45" s="256">
        <f t="shared" si="24"/>
        <v>0</v>
      </c>
      <c r="I45" s="253">
        <f t="shared" si="25"/>
        <v>0</v>
      </c>
      <c r="J45" s="256">
        <v>0</v>
      </c>
      <c r="K45" s="256">
        <f t="shared" si="26"/>
        <v>0</v>
      </c>
      <c r="L45" s="253">
        <f t="shared" si="29"/>
        <v>0</v>
      </c>
    </row>
    <row r="46" spans="1:12" s="254" customFormat="1" ht="49.75" x14ac:dyDescent="0.25">
      <c r="A46" s="251" t="s">
        <v>259</v>
      </c>
      <c r="B46" s="260" t="s">
        <v>278</v>
      </c>
      <c r="C46" s="248">
        <f t="shared" si="30"/>
        <v>0</v>
      </c>
      <c r="D46" s="248">
        <f t="shared" si="27"/>
        <v>0</v>
      </c>
      <c r="E46" s="253">
        <f t="shared" si="28"/>
        <v>0</v>
      </c>
      <c r="G46" s="256">
        <v>0</v>
      </c>
      <c r="H46" s="256">
        <f t="shared" si="24"/>
        <v>0</v>
      </c>
      <c r="I46" s="253">
        <f t="shared" si="25"/>
        <v>0</v>
      </c>
      <c r="J46" s="256">
        <v>0</v>
      </c>
      <c r="K46" s="256">
        <f t="shared" si="26"/>
        <v>0</v>
      </c>
      <c r="L46" s="253">
        <f t="shared" si="29"/>
        <v>0</v>
      </c>
    </row>
    <row r="47" spans="1:12" s="254" customFormat="1" ht="49.75" x14ac:dyDescent="0.25">
      <c r="A47" s="251"/>
      <c r="B47" s="260" t="s">
        <v>279</v>
      </c>
      <c r="C47" s="248">
        <f t="shared" si="30"/>
        <v>0</v>
      </c>
      <c r="D47" s="248">
        <f t="shared" si="27"/>
        <v>0</v>
      </c>
      <c r="E47" s="253">
        <f t="shared" si="28"/>
        <v>0</v>
      </c>
      <c r="G47" s="256">
        <v>0</v>
      </c>
      <c r="H47" s="256">
        <f t="shared" si="24"/>
        <v>0</v>
      </c>
      <c r="I47" s="253">
        <f t="shared" si="25"/>
        <v>0</v>
      </c>
      <c r="J47" s="256">
        <v>0</v>
      </c>
      <c r="K47" s="256">
        <f t="shared" si="26"/>
        <v>0</v>
      </c>
      <c r="L47" s="253">
        <f t="shared" si="29"/>
        <v>0</v>
      </c>
    </row>
    <row r="48" spans="1:12" s="254" customFormat="1" ht="62.2" x14ac:dyDescent="0.25">
      <c r="A48" s="251" t="s">
        <v>221</v>
      </c>
      <c r="B48" s="260" t="s">
        <v>454</v>
      </c>
      <c r="C48" s="248">
        <f t="shared" si="30"/>
        <v>0</v>
      </c>
      <c r="D48" s="248">
        <f t="shared" si="27"/>
        <v>0</v>
      </c>
      <c r="E48" s="253">
        <f t="shared" si="28"/>
        <v>0</v>
      </c>
      <c r="G48" s="256">
        <v>0</v>
      </c>
      <c r="H48" s="256">
        <f t="shared" si="24"/>
        <v>0</v>
      </c>
      <c r="I48" s="253">
        <f t="shared" si="25"/>
        <v>0</v>
      </c>
      <c r="J48" s="256">
        <v>0</v>
      </c>
      <c r="K48" s="256">
        <f t="shared" si="26"/>
        <v>0</v>
      </c>
      <c r="L48" s="253">
        <f t="shared" si="29"/>
        <v>0</v>
      </c>
    </row>
    <row r="49" spans="1:12" s="254" customFormat="1" ht="51.55" customHeight="1" x14ac:dyDescent="0.25">
      <c r="A49" s="251"/>
      <c r="B49" s="260" t="s">
        <v>449</v>
      </c>
      <c r="C49" s="248">
        <f t="shared" si="30"/>
        <v>0</v>
      </c>
      <c r="D49" s="248">
        <f t="shared" si="27"/>
        <v>0</v>
      </c>
      <c r="E49" s="253">
        <f t="shared" si="28"/>
        <v>0</v>
      </c>
      <c r="G49" s="256">
        <v>0</v>
      </c>
      <c r="H49" s="256">
        <f t="shared" si="24"/>
        <v>0</v>
      </c>
      <c r="I49" s="253">
        <f t="shared" si="25"/>
        <v>0</v>
      </c>
      <c r="J49" s="256">
        <v>0</v>
      </c>
      <c r="K49" s="256">
        <f t="shared" si="26"/>
        <v>0</v>
      </c>
      <c r="L49" s="253">
        <f t="shared" si="29"/>
        <v>0</v>
      </c>
    </row>
    <row r="50" spans="1:12" s="254" customFormat="1" x14ac:dyDescent="0.25">
      <c r="A50" s="251" t="s">
        <v>260</v>
      </c>
      <c r="B50" s="260" t="s">
        <v>227</v>
      </c>
      <c r="C50" s="248">
        <f t="shared" si="30"/>
        <v>0</v>
      </c>
      <c r="D50" s="248">
        <f t="shared" si="27"/>
        <v>0</v>
      </c>
      <c r="E50" s="253">
        <f t="shared" si="28"/>
        <v>0</v>
      </c>
      <c r="G50" s="256">
        <v>0</v>
      </c>
      <c r="H50" s="256">
        <f t="shared" si="24"/>
        <v>0</v>
      </c>
      <c r="I50" s="253">
        <f t="shared" si="25"/>
        <v>0</v>
      </c>
      <c r="J50" s="256">
        <v>0</v>
      </c>
      <c r="K50" s="256">
        <f t="shared" si="26"/>
        <v>0</v>
      </c>
      <c r="L50" s="253">
        <f t="shared" si="29"/>
        <v>0</v>
      </c>
    </row>
    <row r="51" spans="1:12" s="254" customFormat="1" ht="24.9" x14ac:dyDescent="0.25">
      <c r="A51" s="251"/>
      <c r="B51" s="260" t="s">
        <v>280</v>
      </c>
      <c r="C51" s="248">
        <f t="shared" si="30"/>
        <v>0</v>
      </c>
      <c r="D51" s="248">
        <f t="shared" si="27"/>
        <v>0</v>
      </c>
      <c r="E51" s="253">
        <f t="shared" si="28"/>
        <v>0</v>
      </c>
      <c r="G51" s="256">
        <v>0</v>
      </c>
      <c r="H51" s="256">
        <f t="shared" si="24"/>
        <v>0</v>
      </c>
      <c r="I51" s="253"/>
      <c r="J51" s="256">
        <v>0</v>
      </c>
      <c r="K51" s="256">
        <f t="shared" si="26"/>
        <v>0</v>
      </c>
      <c r="L51" s="253">
        <f t="shared" si="29"/>
        <v>0</v>
      </c>
    </row>
    <row r="52" spans="1:12" s="254" customFormat="1" ht="24.9" x14ac:dyDescent="0.25">
      <c r="A52" s="251" t="s">
        <v>261</v>
      </c>
      <c r="B52" s="252" t="s">
        <v>228</v>
      </c>
      <c r="C52" s="248">
        <f t="shared" si="30"/>
        <v>0</v>
      </c>
      <c r="D52" s="248">
        <f t="shared" si="27"/>
        <v>0</v>
      </c>
      <c r="E52" s="253">
        <f t="shared" si="28"/>
        <v>0</v>
      </c>
      <c r="G52" s="256">
        <v>0</v>
      </c>
      <c r="H52" s="256">
        <f t="shared" si="24"/>
        <v>0</v>
      </c>
      <c r="I52" s="253">
        <f>G52+H52</f>
        <v>0</v>
      </c>
      <c r="J52" s="256">
        <v>0</v>
      </c>
      <c r="K52" s="256">
        <f t="shared" si="26"/>
        <v>0</v>
      </c>
      <c r="L52" s="253">
        <f t="shared" si="29"/>
        <v>0</v>
      </c>
    </row>
    <row r="53" spans="1:12" s="254" customFormat="1" ht="24.9" x14ac:dyDescent="0.25">
      <c r="A53" s="251"/>
      <c r="B53" s="252" t="s">
        <v>215</v>
      </c>
      <c r="C53" s="248">
        <f t="shared" si="30"/>
        <v>0</v>
      </c>
      <c r="D53" s="248">
        <f t="shared" si="27"/>
        <v>0</v>
      </c>
      <c r="E53" s="253">
        <f t="shared" si="28"/>
        <v>0</v>
      </c>
      <c r="G53" s="256">
        <v>0</v>
      </c>
      <c r="H53" s="256">
        <f t="shared" si="24"/>
        <v>0</v>
      </c>
      <c r="I53" s="253"/>
      <c r="J53" s="256">
        <v>0</v>
      </c>
      <c r="K53" s="256">
        <f t="shared" si="26"/>
        <v>0</v>
      </c>
      <c r="L53" s="253">
        <f t="shared" si="29"/>
        <v>0</v>
      </c>
    </row>
    <row r="54" spans="1:12" x14ac:dyDescent="0.25">
      <c r="A54" s="383" t="s">
        <v>91</v>
      </c>
      <c r="B54" s="383"/>
      <c r="C54" s="257">
        <f>SUM(C42+C50+C52+C44+C46+C48)</f>
        <v>0</v>
      </c>
      <c r="D54" s="257">
        <f t="shared" ref="D54:K54" si="31">SUM(D42+D50+D52+D44+D46+D48)</f>
        <v>0</v>
      </c>
      <c r="E54" s="257">
        <f t="shared" si="31"/>
        <v>0</v>
      </c>
      <c r="F54" s="258"/>
      <c r="G54" s="257">
        <f t="shared" si="31"/>
        <v>0</v>
      </c>
      <c r="H54" s="257">
        <f t="shared" si="31"/>
        <v>0</v>
      </c>
      <c r="I54" s="257">
        <f t="shared" si="31"/>
        <v>0</v>
      </c>
      <c r="J54" s="257">
        <f t="shared" si="31"/>
        <v>0</v>
      </c>
      <c r="K54" s="257">
        <f t="shared" si="31"/>
        <v>0</v>
      </c>
      <c r="L54" s="257">
        <f>SUM(L42+L50+L52+L44+L46+L48)</f>
        <v>0</v>
      </c>
    </row>
    <row r="55" spans="1:12" x14ac:dyDescent="0.25">
      <c r="A55" s="383" t="s">
        <v>271</v>
      </c>
      <c r="B55" s="383"/>
      <c r="C55" s="383"/>
      <c r="D55" s="383"/>
      <c r="E55" s="383"/>
      <c r="G55" s="259"/>
      <c r="H55" s="259"/>
      <c r="I55" s="259"/>
      <c r="J55" s="259"/>
      <c r="K55" s="259"/>
      <c r="L55" s="259"/>
    </row>
    <row r="56" spans="1:12" x14ac:dyDescent="0.25">
      <c r="A56" s="242" t="s">
        <v>142</v>
      </c>
      <c r="B56" s="260" t="s">
        <v>92</v>
      </c>
      <c r="C56" s="257">
        <f>SUM(C57:C58)</f>
        <v>0</v>
      </c>
      <c r="D56" s="257">
        <f t="shared" ref="D56:L56" si="32">SUM(D57:D58)</f>
        <v>0</v>
      </c>
      <c r="E56" s="257">
        <f t="shared" si="32"/>
        <v>0</v>
      </c>
      <c r="F56" s="258"/>
      <c r="G56" s="257">
        <f t="shared" si="32"/>
        <v>0</v>
      </c>
      <c r="H56" s="257">
        <f t="shared" si="32"/>
        <v>0</v>
      </c>
      <c r="I56" s="257">
        <f t="shared" si="32"/>
        <v>0</v>
      </c>
      <c r="J56" s="257">
        <f t="shared" si="32"/>
        <v>0</v>
      </c>
      <c r="K56" s="257">
        <f t="shared" si="32"/>
        <v>0</v>
      </c>
      <c r="L56" s="257">
        <f t="shared" si="32"/>
        <v>0</v>
      </c>
    </row>
    <row r="57" spans="1:12" s="254" customFormat="1" ht="37.35" x14ac:dyDescent="0.25">
      <c r="A57" s="251" t="s">
        <v>216</v>
      </c>
      <c r="B57" s="252" t="s">
        <v>137</v>
      </c>
      <c r="C57" s="248">
        <f>G57+J57</f>
        <v>0</v>
      </c>
      <c r="D57" s="248">
        <f>H57+K57</f>
        <v>0</v>
      </c>
      <c r="E57" s="253">
        <f>C57+D57</f>
        <v>0</v>
      </c>
      <c r="G57" s="256">
        <v>0</v>
      </c>
      <c r="H57" s="256">
        <f>G57*19%</f>
        <v>0</v>
      </c>
      <c r="I57" s="253">
        <f>G57+H57</f>
        <v>0</v>
      </c>
      <c r="J57" s="256">
        <v>0</v>
      </c>
      <c r="K57" s="256">
        <f>J57*19%</f>
        <v>0</v>
      </c>
      <c r="L57" s="253">
        <f>J57+K57</f>
        <v>0</v>
      </c>
    </row>
    <row r="58" spans="1:12" s="254" customFormat="1" ht="24.9" x14ac:dyDescent="0.25">
      <c r="A58" s="251" t="s">
        <v>217</v>
      </c>
      <c r="B58" s="252" t="s">
        <v>124</v>
      </c>
      <c r="C58" s="248">
        <f>G58+J58</f>
        <v>0</v>
      </c>
      <c r="D58" s="248">
        <f>H58+K58</f>
        <v>0</v>
      </c>
      <c r="E58" s="253">
        <f>C58+D58</f>
        <v>0</v>
      </c>
      <c r="G58" s="256">
        <v>0</v>
      </c>
      <c r="H58" s="256">
        <f>G58*19%</f>
        <v>0</v>
      </c>
      <c r="I58" s="253">
        <f>G58+H58</f>
        <v>0</v>
      </c>
      <c r="J58" s="256">
        <v>0</v>
      </c>
      <c r="K58" s="256">
        <f>J58*19%</f>
        <v>0</v>
      </c>
      <c r="L58" s="253">
        <f>J58+K58</f>
        <v>0</v>
      </c>
    </row>
    <row r="59" spans="1:12" ht="24.9" x14ac:dyDescent="0.25">
      <c r="A59" s="242" t="s">
        <v>218</v>
      </c>
      <c r="B59" s="260" t="s">
        <v>93</v>
      </c>
      <c r="C59" s="257">
        <f>SUM(C60:C64)</f>
        <v>0</v>
      </c>
      <c r="D59" s="257">
        <f t="shared" ref="D59:K59" si="33">SUM(D60:D64)</f>
        <v>0</v>
      </c>
      <c r="E59" s="257">
        <f t="shared" si="33"/>
        <v>0</v>
      </c>
      <c r="F59" s="258"/>
      <c r="G59" s="257">
        <f t="shared" si="33"/>
        <v>0</v>
      </c>
      <c r="H59" s="257">
        <f t="shared" si="33"/>
        <v>0</v>
      </c>
      <c r="I59" s="257">
        <f t="shared" si="33"/>
        <v>0</v>
      </c>
      <c r="J59" s="257">
        <f t="shared" si="33"/>
        <v>0</v>
      </c>
      <c r="K59" s="257">
        <f t="shared" si="33"/>
        <v>0</v>
      </c>
      <c r="L59" s="257">
        <f>SUM(L60:L64)</f>
        <v>0</v>
      </c>
    </row>
    <row r="60" spans="1:12" ht="37.35" x14ac:dyDescent="0.25">
      <c r="A60" s="242" t="s">
        <v>263</v>
      </c>
      <c r="B60" s="260" t="s">
        <v>138</v>
      </c>
      <c r="C60" s="248">
        <f t="shared" ref="C60:D65" si="34">G60+J60</f>
        <v>0</v>
      </c>
      <c r="D60" s="248">
        <f t="shared" si="34"/>
        <v>0</v>
      </c>
      <c r="E60" s="259">
        <f t="shared" ref="E60:E65" si="35">C60+D60</f>
        <v>0</v>
      </c>
      <c r="G60" s="255">
        <v>0</v>
      </c>
      <c r="H60" s="255">
        <f t="shared" ref="H60:H65" si="36">G60*19%</f>
        <v>0</v>
      </c>
      <c r="I60" s="259">
        <f t="shared" ref="I60:I65" si="37">G60+H60</f>
        <v>0</v>
      </c>
      <c r="J60" s="255">
        <v>0</v>
      </c>
      <c r="K60" s="255">
        <f t="shared" ref="K60:K65" si="38">J60*19%</f>
        <v>0</v>
      </c>
      <c r="L60" s="259">
        <f t="shared" ref="L60:L67" si="39">J60+K60</f>
        <v>0</v>
      </c>
    </row>
    <row r="61" spans="1:12" ht="37.35" x14ac:dyDescent="0.25">
      <c r="A61" s="242" t="s">
        <v>264</v>
      </c>
      <c r="B61" s="260" t="s">
        <v>139</v>
      </c>
      <c r="C61" s="248">
        <f t="shared" si="34"/>
        <v>0</v>
      </c>
      <c r="D61" s="248">
        <f t="shared" si="34"/>
        <v>0</v>
      </c>
      <c r="E61" s="259">
        <f t="shared" si="35"/>
        <v>0</v>
      </c>
      <c r="G61" s="255">
        <v>0</v>
      </c>
      <c r="H61" s="255">
        <f t="shared" si="36"/>
        <v>0</v>
      </c>
      <c r="I61" s="259">
        <f t="shared" si="37"/>
        <v>0</v>
      </c>
      <c r="J61" s="255">
        <v>0</v>
      </c>
      <c r="K61" s="255">
        <f t="shared" si="38"/>
        <v>0</v>
      </c>
      <c r="L61" s="259">
        <f t="shared" si="39"/>
        <v>0</v>
      </c>
    </row>
    <row r="62" spans="1:12" ht="74.650000000000006" x14ac:dyDescent="0.25">
      <c r="A62" s="242" t="s">
        <v>265</v>
      </c>
      <c r="B62" s="260" t="s">
        <v>140</v>
      </c>
      <c r="C62" s="248">
        <f t="shared" si="34"/>
        <v>0</v>
      </c>
      <c r="D62" s="248">
        <f t="shared" si="34"/>
        <v>0</v>
      </c>
      <c r="E62" s="259">
        <f t="shared" si="35"/>
        <v>0</v>
      </c>
      <c r="G62" s="255">
        <v>0</v>
      </c>
      <c r="H62" s="255">
        <f t="shared" si="36"/>
        <v>0</v>
      </c>
      <c r="I62" s="259">
        <f t="shared" si="37"/>
        <v>0</v>
      </c>
      <c r="J62" s="255">
        <v>0</v>
      </c>
      <c r="K62" s="255">
        <f t="shared" si="38"/>
        <v>0</v>
      </c>
      <c r="L62" s="259">
        <f t="shared" si="39"/>
        <v>0</v>
      </c>
    </row>
    <row r="63" spans="1:12" ht="40.950000000000003" customHeight="1" x14ac:dyDescent="0.25">
      <c r="A63" s="242" t="s">
        <v>266</v>
      </c>
      <c r="B63" s="260" t="s">
        <v>281</v>
      </c>
      <c r="C63" s="248">
        <f t="shared" si="34"/>
        <v>0</v>
      </c>
      <c r="D63" s="248">
        <f t="shared" si="34"/>
        <v>0</v>
      </c>
      <c r="E63" s="259">
        <f t="shared" si="35"/>
        <v>0</v>
      </c>
      <c r="G63" s="255">
        <v>0</v>
      </c>
      <c r="H63" s="255">
        <f t="shared" si="36"/>
        <v>0</v>
      </c>
      <c r="I63" s="259">
        <f t="shared" si="37"/>
        <v>0</v>
      </c>
      <c r="J63" s="255">
        <v>0</v>
      </c>
      <c r="K63" s="255">
        <f t="shared" si="38"/>
        <v>0</v>
      </c>
      <c r="L63" s="259">
        <f t="shared" si="39"/>
        <v>0</v>
      </c>
    </row>
    <row r="64" spans="1:12" ht="37.35" x14ac:dyDescent="0.25">
      <c r="A64" s="242" t="s">
        <v>267</v>
      </c>
      <c r="B64" s="260" t="s">
        <v>268</v>
      </c>
      <c r="C64" s="248">
        <f t="shared" si="34"/>
        <v>0</v>
      </c>
      <c r="D64" s="248">
        <f t="shared" si="34"/>
        <v>0</v>
      </c>
      <c r="E64" s="259">
        <f t="shared" si="35"/>
        <v>0</v>
      </c>
      <c r="G64" s="255">
        <v>0</v>
      </c>
      <c r="H64" s="255">
        <f t="shared" si="36"/>
        <v>0</v>
      </c>
      <c r="I64" s="259">
        <f t="shared" si="37"/>
        <v>0</v>
      </c>
      <c r="J64" s="255">
        <v>0</v>
      </c>
      <c r="K64" s="255">
        <f t="shared" si="38"/>
        <v>0</v>
      </c>
      <c r="L64" s="259">
        <f t="shared" si="39"/>
        <v>0</v>
      </c>
    </row>
    <row r="65" spans="1:12" s="254" customFormat="1" ht="24.9" x14ac:dyDescent="0.25">
      <c r="A65" s="251" t="s">
        <v>219</v>
      </c>
      <c r="B65" s="252" t="s">
        <v>94</v>
      </c>
      <c r="C65" s="248">
        <f t="shared" si="34"/>
        <v>0</v>
      </c>
      <c r="D65" s="248">
        <f t="shared" si="34"/>
        <v>0</v>
      </c>
      <c r="E65" s="253">
        <f t="shared" si="35"/>
        <v>0</v>
      </c>
      <c r="G65" s="256">
        <v>0</v>
      </c>
      <c r="H65" s="256">
        <f t="shared" si="36"/>
        <v>0</v>
      </c>
      <c r="I65" s="253">
        <f t="shared" si="37"/>
        <v>0</v>
      </c>
      <c r="J65" s="256">
        <v>0</v>
      </c>
      <c r="K65" s="256">
        <f t="shared" si="38"/>
        <v>0</v>
      </c>
      <c r="L65" s="259">
        <f t="shared" si="39"/>
        <v>0</v>
      </c>
    </row>
    <row r="66" spans="1:12" s="254" customFormat="1" ht="24.05" customHeight="1" x14ac:dyDescent="0.25">
      <c r="A66" s="251" t="s">
        <v>269</v>
      </c>
      <c r="B66" s="252" t="s">
        <v>95</v>
      </c>
      <c r="C66" s="248">
        <f>C67+C68</f>
        <v>0</v>
      </c>
      <c r="D66" s="248">
        <f t="shared" ref="D66:K66" si="40">D67+D68</f>
        <v>0</v>
      </c>
      <c r="E66" s="248">
        <f t="shared" si="40"/>
        <v>0</v>
      </c>
      <c r="F66" s="265"/>
      <c r="G66" s="266">
        <f t="shared" si="40"/>
        <v>0</v>
      </c>
      <c r="H66" s="266">
        <f t="shared" si="40"/>
        <v>0</v>
      </c>
      <c r="I66" s="266">
        <f t="shared" si="40"/>
        <v>0</v>
      </c>
      <c r="J66" s="266">
        <f t="shared" si="40"/>
        <v>0</v>
      </c>
      <c r="K66" s="266">
        <f t="shared" si="40"/>
        <v>0</v>
      </c>
      <c r="L66" s="266">
        <f>L67+L68</f>
        <v>0</v>
      </c>
    </row>
    <row r="67" spans="1:12" s="254" customFormat="1" ht="40.950000000000003" customHeight="1" x14ac:dyDescent="0.25">
      <c r="A67" s="251" t="s">
        <v>282</v>
      </c>
      <c r="B67" s="260" t="s">
        <v>103</v>
      </c>
      <c r="C67" s="248">
        <f>G67+J67</f>
        <v>0</v>
      </c>
      <c r="D67" s="248">
        <f>H67+K67</f>
        <v>0</v>
      </c>
      <c r="E67" s="259">
        <f>C67+D67</f>
        <v>0</v>
      </c>
      <c r="G67" s="255">
        <v>0</v>
      </c>
      <c r="H67" s="255">
        <f>G67*19%</f>
        <v>0</v>
      </c>
      <c r="I67" s="267">
        <f>G67+H67</f>
        <v>0</v>
      </c>
      <c r="J67" s="255">
        <v>0</v>
      </c>
      <c r="K67" s="255">
        <f>J67*19%</f>
        <v>0</v>
      </c>
      <c r="L67" s="259">
        <f t="shared" si="39"/>
        <v>0</v>
      </c>
    </row>
    <row r="68" spans="1:12" s="254" customFormat="1" ht="29" customHeight="1" x14ac:dyDescent="0.25">
      <c r="A68" s="251" t="s">
        <v>283</v>
      </c>
      <c r="B68" s="260" t="s">
        <v>104</v>
      </c>
      <c r="C68" s="248"/>
      <c r="D68" s="248"/>
      <c r="E68" s="259"/>
      <c r="G68" s="255">
        <v>0</v>
      </c>
      <c r="H68" s="255">
        <f>G68*19%</f>
        <v>0</v>
      </c>
      <c r="I68" s="267">
        <f>G68+H68</f>
        <v>0</v>
      </c>
      <c r="J68" s="255">
        <v>0</v>
      </c>
      <c r="K68" s="255">
        <f>J68*19%</f>
        <v>0</v>
      </c>
      <c r="L68" s="259">
        <f>J68+K68</f>
        <v>0</v>
      </c>
    </row>
    <row r="69" spans="1:12" x14ac:dyDescent="0.25">
      <c r="A69" s="383" t="s">
        <v>96</v>
      </c>
      <c r="B69" s="383"/>
      <c r="C69" s="257">
        <f>C56+C59+C65+C66</f>
        <v>0</v>
      </c>
      <c r="D69" s="257">
        <f t="shared" ref="D69:K69" si="41">D56+D59+D65+D66</f>
        <v>0</v>
      </c>
      <c r="E69" s="257">
        <f t="shared" si="41"/>
        <v>0</v>
      </c>
      <c r="F69" s="258"/>
      <c r="G69" s="257">
        <f>G56+G59+G65+G66</f>
        <v>0</v>
      </c>
      <c r="H69" s="257">
        <f t="shared" si="41"/>
        <v>0</v>
      </c>
      <c r="I69" s="257">
        <f t="shared" si="41"/>
        <v>0</v>
      </c>
      <c r="J69" s="257">
        <f t="shared" si="41"/>
        <v>0</v>
      </c>
      <c r="K69" s="257">
        <f t="shared" si="41"/>
        <v>0</v>
      </c>
      <c r="L69" s="259">
        <f>J69+K69</f>
        <v>0</v>
      </c>
    </row>
    <row r="70" spans="1:12" x14ac:dyDescent="0.25">
      <c r="A70" s="384" t="s">
        <v>294</v>
      </c>
      <c r="B70" s="384"/>
      <c r="C70" s="384"/>
      <c r="D70" s="384"/>
      <c r="E70" s="384"/>
      <c r="G70" s="259"/>
      <c r="H70" s="259"/>
      <c r="I70" s="259"/>
      <c r="J70" s="259"/>
      <c r="K70" s="259"/>
      <c r="L70" s="259"/>
    </row>
    <row r="71" spans="1:12" x14ac:dyDescent="0.25">
      <c r="A71" s="242" t="s">
        <v>39</v>
      </c>
      <c r="B71" s="260" t="s">
        <v>331</v>
      </c>
      <c r="C71" s="248">
        <f>G71+J71</f>
        <v>0</v>
      </c>
      <c r="D71" s="248">
        <f>H71+K71</f>
        <v>0</v>
      </c>
      <c r="E71" s="259">
        <f>C71+D71</f>
        <v>0</v>
      </c>
      <c r="G71" s="255">
        <v>0</v>
      </c>
      <c r="H71" s="255">
        <f>G71*19%</f>
        <v>0</v>
      </c>
      <c r="I71" s="259">
        <f>G71+H71</f>
        <v>0</v>
      </c>
      <c r="J71" s="255">
        <v>0</v>
      </c>
      <c r="K71" s="255">
        <f>J71*19%</f>
        <v>0</v>
      </c>
      <c r="L71" s="259">
        <f>J71+K71</f>
        <v>0</v>
      </c>
    </row>
    <row r="72" spans="1:12" x14ac:dyDescent="0.25">
      <c r="A72" s="242"/>
      <c r="B72" s="260"/>
      <c r="C72" s="248"/>
      <c r="D72" s="248"/>
      <c r="E72" s="259"/>
      <c r="G72" s="255">
        <v>0</v>
      </c>
      <c r="H72" s="255">
        <f>G72*19%</f>
        <v>0</v>
      </c>
      <c r="I72" s="259"/>
      <c r="J72" s="255">
        <v>0</v>
      </c>
      <c r="K72" s="255">
        <f>J72*19%</f>
        <v>0</v>
      </c>
      <c r="L72" s="259"/>
    </row>
    <row r="73" spans="1:12" ht="24.05" customHeight="1" x14ac:dyDescent="0.25">
      <c r="A73" s="383" t="s">
        <v>97</v>
      </c>
      <c r="B73" s="383"/>
      <c r="C73" s="257">
        <f>SUM(C71:C72)</f>
        <v>0</v>
      </c>
      <c r="D73" s="257">
        <f>SUM(D71:D72)</f>
        <v>0</v>
      </c>
      <c r="E73" s="257">
        <f>SUM(E71:E72)</f>
        <v>0</v>
      </c>
      <c r="G73" s="257">
        <f t="shared" ref="G73:L73" si="42">SUM(G71:G72)</f>
        <v>0</v>
      </c>
      <c r="H73" s="257">
        <f t="shared" si="42"/>
        <v>0</v>
      </c>
      <c r="I73" s="257">
        <f t="shared" si="42"/>
        <v>0</v>
      </c>
      <c r="J73" s="257">
        <f t="shared" si="42"/>
        <v>0</v>
      </c>
      <c r="K73" s="257">
        <f t="shared" si="42"/>
        <v>0</v>
      </c>
      <c r="L73" s="257">
        <f t="shared" si="42"/>
        <v>0</v>
      </c>
    </row>
    <row r="74" spans="1:12" ht="24.05" customHeight="1" x14ac:dyDescent="0.25">
      <c r="A74" s="384" t="s">
        <v>243</v>
      </c>
      <c r="B74" s="384"/>
      <c r="C74" s="257">
        <f>C73+C69+C54+C40+C15+C12</f>
        <v>0</v>
      </c>
      <c r="D74" s="257">
        <f>D73+D69+D54+D40+D15+D12</f>
        <v>0</v>
      </c>
      <c r="E74" s="257">
        <f>E73+E69+E54+E40+E15+E12</f>
        <v>0</v>
      </c>
      <c r="F74" s="258"/>
      <c r="G74" s="257">
        <f t="shared" ref="G74:L74" si="43">G73+G69+G54+G40+G15+G12</f>
        <v>0</v>
      </c>
      <c r="H74" s="257">
        <f t="shared" si="43"/>
        <v>0</v>
      </c>
      <c r="I74" s="257">
        <f t="shared" si="43"/>
        <v>0</v>
      </c>
      <c r="J74" s="257">
        <f t="shared" si="43"/>
        <v>0</v>
      </c>
      <c r="K74" s="257">
        <f t="shared" si="43"/>
        <v>0</v>
      </c>
      <c r="L74" s="257">
        <f t="shared" si="43"/>
        <v>0</v>
      </c>
    </row>
    <row r="75" spans="1:12" ht="27" customHeight="1" x14ac:dyDescent="0.25">
      <c r="A75" s="384" t="s">
        <v>270</v>
      </c>
      <c r="B75" s="384"/>
      <c r="C75" s="257">
        <f>C57+C44+C14+C10+C9+C42+C11</f>
        <v>0</v>
      </c>
      <c r="D75" s="257">
        <f>D57+D44+D14+D10+D9+D42+D11</f>
        <v>0</v>
      </c>
      <c r="E75" s="257">
        <f>E57+E44+E14+E10+E9+E42+E11</f>
        <v>0</v>
      </c>
      <c r="F75" s="258"/>
      <c r="G75" s="257">
        <f t="shared" ref="G75:L75" si="44">G57+G44+G14+G10+G9+G42+G11</f>
        <v>0</v>
      </c>
      <c r="H75" s="257">
        <f t="shared" si="44"/>
        <v>0</v>
      </c>
      <c r="I75" s="257">
        <f t="shared" si="44"/>
        <v>0</v>
      </c>
      <c r="J75" s="257">
        <f t="shared" si="44"/>
        <v>0</v>
      </c>
      <c r="K75" s="257">
        <f t="shared" si="44"/>
        <v>0</v>
      </c>
      <c r="L75" s="257">
        <f t="shared" si="44"/>
        <v>0</v>
      </c>
    </row>
    <row r="76" spans="1:12" ht="27" customHeight="1" x14ac:dyDescent="0.25">
      <c r="A76" s="389" t="s">
        <v>333</v>
      </c>
      <c r="B76" s="389"/>
      <c r="C76" s="389"/>
      <c r="D76" s="389"/>
      <c r="E76" s="389"/>
      <c r="G76" s="259"/>
      <c r="H76" s="259"/>
      <c r="I76" s="259"/>
      <c r="J76" s="259"/>
      <c r="K76" s="259"/>
      <c r="L76" s="259"/>
    </row>
    <row r="77" spans="1:12" s="254" customFormat="1" ht="24.9" x14ac:dyDescent="0.25">
      <c r="A77" s="333" t="s">
        <v>334</v>
      </c>
      <c r="B77" s="268" t="s">
        <v>332</v>
      </c>
      <c r="C77" s="248">
        <f t="shared" ref="C77:D77" si="45">G77+J77</f>
        <v>0</v>
      </c>
      <c r="D77" s="248">
        <f t="shared" si="45"/>
        <v>0</v>
      </c>
      <c r="E77" s="259">
        <f t="shared" ref="E77" si="46">C77+D77</f>
        <v>0</v>
      </c>
      <c r="F77" s="240"/>
      <c r="G77" s="255">
        <v>0</v>
      </c>
      <c r="H77" s="255">
        <f t="shared" ref="H77" si="47">G77*19%</f>
        <v>0</v>
      </c>
      <c r="I77" s="259">
        <f t="shared" ref="I77" si="48">G77+H77</f>
        <v>0</v>
      </c>
      <c r="J77" s="255">
        <v>0</v>
      </c>
      <c r="K77" s="255">
        <f t="shared" ref="K77" si="49">J77*19%</f>
        <v>0</v>
      </c>
      <c r="L77" s="259">
        <f t="shared" ref="L77" si="50">J77+K77</f>
        <v>0</v>
      </c>
    </row>
    <row r="78" spans="1:12" ht="24.05" customHeight="1" x14ac:dyDescent="0.25">
      <c r="A78" s="383" t="s">
        <v>329</v>
      </c>
      <c r="B78" s="383"/>
      <c r="C78" s="257">
        <f>SUM(C77:C77)</f>
        <v>0</v>
      </c>
      <c r="D78" s="257">
        <f>SUM(D77:D77)</f>
        <v>0</v>
      </c>
      <c r="E78" s="257">
        <f>SUM(E77:E77)</f>
        <v>0</v>
      </c>
      <c r="F78" s="258"/>
      <c r="G78" s="257">
        <f t="shared" ref="G78:L78" si="51">SUM(G77:G77)</f>
        <v>0</v>
      </c>
      <c r="H78" s="257">
        <f t="shared" si="51"/>
        <v>0</v>
      </c>
      <c r="I78" s="257">
        <f t="shared" si="51"/>
        <v>0</v>
      </c>
      <c r="J78" s="257">
        <f t="shared" si="51"/>
        <v>0</v>
      </c>
      <c r="K78" s="257">
        <f t="shared" si="51"/>
        <v>0</v>
      </c>
      <c r="L78" s="257">
        <f t="shared" si="51"/>
        <v>0</v>
      </c>
    </row>
    <row r="79" spans="1:12" ht="24.05" customHeight="1" x14ac:dyDescent="0.25">
      <c r="A79" s="383" t="s">
        <v>244</v>
      </c>
      <c r="B79" s="383"/>
      <c r="C79" s="257">
        <f>C74+C78</f>
        <v>0</v>
      </c>
      <c r="D79" s="257">
        <f>D74+D78</f>
        <v>0</v>
      </c>
      <c r="E79" s="257">
        <f>E74+E78</f>
        <v>0</v>
      </c>
      <c r="F79" s="258"/>
      <c r="G79" s="257">
        <f t="shared" ref="G79:L79" si="52">G74+G78</f>
        <v>0</v>
      </c>
      <c r="H79" s="257">
        <f t="shared" si="52"/>
        <v>0</v>
      </c>
      <c r="I79" s="257">
        <f t="shared" si="52"/>
        <v>0</v>
      </c>
      <c r="J79" s="257">
        <f t="shared" si="52"/>
        <v>0</v>
      </c>
      <c r="K79" s="257">
        <f t="shared" si="52"/>
        <v>0</v>
      </c>
      <c r="L79" s="257">
        <f t="shared" si="52"/>
        <v>0</v>
      </c>
    </row>
    <row r="80" spans="1:12" ht="24.05" customHeight="1" x14ac:dyDescent="0.25">
      <c r="G80" s="271"/>
      <c r="H80" s="271"/>
      <c r="I80" s="271"/>
      <c r="J80" s="271"/>
      <c r="K80" s="271"/>
      <c r="L80" s="271"/>
    </row>
    <row r="81" spans="2:13" ht="62.2" x14ac:dyDescent="0.25">
      <c r="B81" s="260"/>
      <c r="C81" s="272" t="str">
        <f t="shared" ref="C81:L81" si="53">C4</f>
        <v>Valoare fără TVA</v>
      </c>
      <c r="D81" s="272" t="str">
        <f t="shared" si="53"/>
        <v>TVA</v>
      </c>
      <c r="E81" s="272" t="str">
        <f t="shared" si="53"/>
        <v>Valoare cu TVA</v>
      </c>
      <c r="F81" s="272">
        <f t="shared" si="53"/>
        <v>0</v>
      </c>
      <c r="G81" s="272" t="str">
        <f t="shared" si="53"/>
        <v>Valoare fără TVA eligibila</v>
      </c>
      <c r="H81" s="272" t="str">
        <f t="shared" si="53"/>
        <v>TVA eligibil</v>
      </c>
      <c r="I81" s="272" t="str">
        <f t="shared" si="53"/>
        <v>Valoare cu TVA eligiblia (valoare totala eligiblia</v>
      </c>
      <c r="J81" s="272" t="str">
        <f t="shared" si="53"/>
        <v>Valoare fără TVA neeligibila</v>
      </c>
      <c r="K81" s="272" t="str">
        <f t="shared" si="53"/>
        <v>TVA neeligibil</v>
      </c>
      <c r="L81" s="272" t="str">
        <f t="shared" si="53"/>
        <v>Valoare cu TVA neeligiblia (valoare totala neeligiblia</v>
      </c>
    </row>
    <row r="82" spans="2:13" x14ac:dyDescent="0.25">
      <c r="B82" s="260"/>
      <c r="C82" s="156" t="str">
        <f>IF(C83&lt;&gt;C84,"Eroare!","")</f>
        <v/>
      </c>
      <c r="D82" s="156" t="str">
        <f t="shared" ref="D82:L82" si="54">IF(D83&lt;&gt;D84,"Eroare!","")</f>
        <v/>
      </c>
      <c r="E82" s="156" t="str">
        <f t="shared" si="54"/>
        <v/>
      </c>
      <c r="F82" s="156" t="str">
        <f t="shared" si="54"/>
        <v/>
      </c>
      <c r="G82" s="156" t="str">
        <f t="shared" si="54"/>
        <v/>
      </c>
      <c r="H82" s="156" t="str">
        <f t="shared" si="54"/>
        <v/>
      </c>
      <c r="I82" s="156" t="str">
        <f t="shared" si="54"/>
        <v/>
      </c>
      <c r="J82" s="156" t="str">
        <f t="shared" si="54"/>
        <v/>
      </c>
      <c r="K82" s="156" t="str">
        <f t="shared" si="54"/>
        <v/>
      </c>
      <c r="L82" s="156" t="str">
        <f t="shared" si="54"/>
        <v/>
      </c>
    </row>
    <row r="83" spans="2:13" x14ac:dyDescent="0.25">
      <c r="B83" s="260"/>
      <c r="C83" s="267">
        <f>C42+C44</f>
        <v>0</v>
      </c>
      <c r="D83" s="267">
        <f>D42+D44</f>
        <v>0</v>
      </c>
      <c r="E83" s="267">
        <f>E42+E44</f>
        <v>0</v>
      </c>
      <c r="F83" s="267"/>
      <c r="G83" s="267">
        <f t="shared" ref="G83:L83" si="55">G42+G44</f>
        <v>0</v>
      </c>
      <c r="H83" s="267">
        <f t="shared" si="55"/>
        <v>0</v>
      </c>
      <c r="I83" s="267">
        <f t="shared" si="55"/>
        <v>0</v>
      </c>
      <c r="J83" s="267">
        <f t="shared" si="55"/>
        <v>0</v>
      </c>
      <c r="K83" s="267">
        <f t="shared" si="55"/>
        <v>0</v>
      </c>
      <c r="L83" s="267">
        <f t="shared" si="55"/>
        <v>0</v>
      </c>
    </row>
    <row r="84" spans="2:13" x14ac:dyDescent="0.25">
      <c r="B84" s="260" t="s">
        <v>163</v>
      </c>
      <c r="C84" s="267">
        <f>SUM(C85:C108)</f>
        <v>0</v>
      </c>
      <c r="D84" s="267">
        <f t="shared" ref="D84:L84" si="56">SUM(D85:D108)</f>
        <v>0</v>
      </c>
      <c r="E84" s="267">
        <f t="shared" si="56"/>
        <v>0</v>
      </c>
      <c r="F84" s="267">
        <f t="shared" si="56"/>
        <v>0</v>
      </c>
      <c r="G84" s="267">
        <f t="shared" si="56"/>
        <v>0</v>
      </c>
      <c r="H84" s="267">
        <f t="shared" si="56"/>
        <v>0</v>
      </c>
      <c r="I84" s="267">
        <f t="shared" si="56"/>
        <v>0</v>
      </c>
      <c r="J84" s="267">
        <f t="shared" si="56"/>
        <v>0</v>
      </c>
      <c r="K84" s="267">
        <f t="shared" si="56"/>
        <v>0</v>
      </c>
      <c r="L84" s="267">
        <f t="shared" si="56"/>
        <v>0</v>
      </c>
    </row>
    <row r="85" spans="2:13" x14ac:dyDescent="0.25">
      <c r="B85" s="255"/>
      <c r="C85" s="266">
        <f>G85+J85</f>
        <v>0</v>
      </c>
      <c r="D85" s="266">
        <f t="shared" ref="D85:D91" si="57">H85+K85</f>
        <v>0</v>
      </c>
      <c r="E85" s="259">
        <f t="shared" ref="E85:E91" si="58">C85+D85</f>
        <v>0</v>
      </c>
      <c r="F85" s="245"/>
      <c r="G85" s="255">
        <v>0</v>
      </c>
      <c r="H85" s="255">
        <f t="shared" ref="H85:H108" si="59">G85*19%</f>
        <v>0</v>
      </c>
      <c r="I85" s="259">
        <f>G85+H85</f>
        <v>0</v>
      </c>
      <c r="J85" s="255">
        <v>0</v>
      </c>
      <c r="K85" s="255">
        <f t="shared" ref="K85:K108" si="60">J85*19%</f>
        <v>0</v>
      </c>
      <c r="L85" s="259">
        <f>J85+K85</f>
        <v>0</v>
      </c>
    </row>
    <row r="86" spans="2:13" x14ac:dyDescent="0.25">
      <c r="B86" s="255"/>
      <c r="C86" s="266">
        <f t="shared" ref="C86:C91" si="61">G86+J86</f>
        <v>0</v>
      </c>
      <c r="D86" s="266">
        <f t="shared" si="57"/>
        <v>0</v>
      </c>
      <c r="E86" s="259">
        <f t="shared" si="58"/>
        <v>0</v>
      </c>
      <c r="F86" s="245"/>
      <c r="G86" s="255">
        <v>0</v>
      </c>
      <c r="H86" s="255">
        <f t="shared" si="59"/>
        <v>0</v>
      </c>
      <c r="I86" s="259">
        <f t="shared" ref="I86:I91" si="62">G86+H86</f>
        <v>0</v>
      </c>
      <c r="J86" s="255">
        <v>0</v>
      </c>
      <c r="K86" s="255">
        <f t="shared" si="60"/>
        <v>0</v>
      </c>
      <c r="L86" s="259">
        <f t="shared" ref="L86:L91" si="63">J86+K86</f>
        <v>0</v>
      </c>
      <c r="M86" s="271"/>
    </row>
    <row r="87" spans="2:13" x14ac:dyDescent="0.25">
      <c r="B87" s="255"/>
      <c r="C87" s="266">
        <f t="shared" si="61"/>
        <v>0</v>
      </c>
      <c r="D87" s="266">
        <f t="shared" si="57"/>
        <v>0</v>
      </c>
      <c r="E87" s="259">
        <f t="shared" si="58"/>
        <v>0</v>
      </c>
      <c r="F87" s="245"/>
      <c r="G87" s="255">
        <v>0</v>
      </c>
      <c r="H87" s="255">
        <f t="shared" si="59"/>
        <v>0</v>
      </c>
      <c r="I87" s="259">
        <f t="shared" si="62"/>
        <v>0</v>
      </c>
      <c r="J87" s="255">
        <v>0</v>
      </c>
      <c r="K87" s="255">
        <f t="shared" si="60"/>
        <v>0</v>
      </c>
      <c r="L87" s="259">
        <f t="shared" si="63"/>
        <v>0</v>
      </c>
    </row>
    <row r="88" spans="2:13" ht="30.6" customHeight="1" x14ac:dyDescent="0.25">
      <c r="B88" s="255"/>
      <c r="C88" s="266">
        <f t="shared" si="61"/>
        <v>0</v>
      </c>
      <c r="D88" s="266">
        <f t="shared" si="57"/>
        <v>0</v>
      </c>
      <c r="E88" s="259">
        <f t="shared" si="58"/>
        <v>0</v>
      </c>
      <c r="F88" s="245"/>
      <c r="G88" s="255">
        <v>0</v>
      </c>
      <c r="H88" s="255">
        <f t="shared" si="59"/>
        <v>0</v>
      </c>
      <c r="I88" s="259">
        <f t="shared" si="62"/>
        <v>0</v>
      </c>
      <c r="J88" s="255">
        <v>0</v>
      </c>
      <c r="K88" s="255">
        <f t="shared" si="60"/>
        <v>0</v>
      </c>
      <c r="L88" s="259">
        <f t="shared" si="63"/>
        <v>0</v>
      </c>
    </row>
    <row r="89" spans="2:13" ht="40.950000000000003" customHeight="1" x14ac:dyDescent="0.25">
      <c r="B89" s="255"/>
      <c r="C89" s="266">
        <f t="shared" si="61"/>
        <v>0</v>
      </c>
      <c r="D89" s="266">
        <f t="shared" si="57"/>
        <v>0</v>
      </c>
      <c r="E89" s="259">
        <f t="shared" si="58"/>
        <v>0</v>
      </c>
      <c r="F89" s="245"/>
      <c r="G89" s="255">
        <v>0</v>
      </c>
      <c r="H89" s="255">
        <f t="shared" si="59"/>
        <v>0</v>
      </c>
      <c r="I89" s="259">
        <f t="shared" si="62"/>
        <v>0</v>
      </c>
      <c r="J89" s="255">
        <v>0</v>
      </c>
      <c r="K89" s="255">
        <f t="shared" si="60"/>
        <v>0</v>
      </c>
      <c r="L89" s="259">
        <f t="shared" si="63"/>
        <v>0</v>
      </c>
    </row>
    <row r="90" spans="2:13" x14ac:dyDescent="0.25">
      <c r="B90" s="255"/>
      <c r="C90" s="266">
        <f t="shared" si="61"/>
        <v>0</v>
      </c>
      <c r="D90" s="266">
        <f t="shared" si="57"/>
        <v>0</v>
      </c>
      <c r="E90" s="259">
        <f t="shared" si="58"/>
        <v>0</v>
      </c>
      <c r="F90" s="245"/>
      <c r="G90" s="255">
        <v>0</v>
      </c>
      <c r="H90" s="255">
        <f t="shared" si="59"/>
        <v>0</v>
      </c>
      <c r="I90" s="259">
        <f t="shared" si="62"/>
        <v>0</v>
      </c>
      <c r="J90" s="255">
        <v>0</v>
      </c>
      <c r="K90" s="255">
        <f t="shared" si="60"/>
        <v>0</v>
      </c>
      <c r="L90" s="259">
        <f t="shared" si="63"/>
        <v>0</v>
      </c>
    </row>
    <row r="91" spans="2:13" ht="22.95" customHeight="1" x14ac:dyDescent="0.25">
      <c r="B91" s="255"/>
      <c r="C91" s="266">
        <f t="shared" si="61"/>
        <v>0</v>
      </c>
      <c r="D91" s="266">
        <f t="shared" si="57"/>
        <v>0</v>
      </c>
      <c r="E91" s="259">
        <f t="shared" si="58"/>
        <v>0</v>
      </c>
      <c r="F91" s="245"/>
      <c r="G91" s="255">
        <v>0</v>
      </c>
      <c r="H91" s="255">
        <f t="shared" si="59"/>
        <v>0</v>
      </c>
      <c r="I91" s="259">
        <f t="shared" si="62"/>
        <v>0</v>
      </c>
      <c r="J91" s="255">
        <v>0</v>
      </c>
      <c r="K91" s="255">
        <f t="shared" si="60"/>
        <v>0</v>
      </c>
      <c r="L91" s="259">
        <f t="shared" si="63"/>
        <v>0</v>
      </c>
    </row>
    <row r="92" spans="2:13" x14ac:dyDescent="0.25">
      <c r="B92" s="255"/>
      <c r="C92" s="266">
        <f t="shared" ref="C92:C108" si="64">G92+J92</f>
        <v>0</v>
      </c>
      <c r="D92" s="266">
        <f t="shared" ref="D92:D108" si="65">H92+K92</f>
        <v>0</v>
      </c>
      <c r="E92" s="259">
        <f t="shared" ref="E92:E108" si="66">C92+D92</f>
        <v>0</v>
      </c>
      <c r="F92" s="245"/>
      <c r="G92" s="255">
        <v>0</v>
      </c>
      <c r="H92" s="255">
        <f t="shared" si="59"/>
        <v>0</v>
      </c>
      <c r="I92" s="259">
        <f t="shared" ref="I92:I108" si="67">G92+H92</f>
        <v>0</v>
      </c>
      <c r="J92" s="255">
        <v>0</v>
      </c>
      <c r="K92" s="255">
        <f t="shared" si="60"/>
        <v>0</v>
      </c>
      <c r="L92" s="259">
        <f t="shared" ref="L92:L108" si="68">J92+K92</f>
        <v>0</v>
      </c>
    </row>
    <row r="93" spans="2:13" x14ac:dyDescent="0.25">
      <c r="B93" s="255"/>
      <c r="C93" s="266">
        <f t="shared" si="64"/>
        <v>0</v>
      </c>
      <c r="D93" s="266">
        <f t="shared" si="65"/>
        <v>0</v>
      </c>
      <c r="E93" s="259">
        <f t="shared" si="66"/>
        <v>0</v>
      </c>
      <c r="F93" s="245"/>
      <c r="G93" s="255">
        <v>0</v>
      </c>
      <c r="H93" s="255">
        <f t="shared" si="59"/>
        <v>0</v>
      </c>
      <c r="I93" s="259">
        <f t="shared" si="67"/>
        <v>0</v>
      </c>
      <c r="J93" s="255">
        <v>0</v>
      </c>
      <c r="K93" s="255">
        <f t="shared" si="60"/>
        <v>0</v>
      </c>
      <c r="L93" s="259">
        <f t="shared" si="68"/>
        <v>0</v>
      </c>
    </row>
    <row r="94" spans="2:13" x14ac:dyDescent="0.25">
      <c r="B94" s="255"/>
      <c r="C94" s="266">
        <f t="shared" si="64"/>
        <v>0</v>
      </c>
      <c r="D94" s="266">
        <f t="shared" si="65"/>
        <v>0</v>
      </c>
      <c r="E94" s="259">
        <f t="shared" si="66"/>
        <v>0</v>
      </c>
      <c r="F94" s="245"/>
      <c r="G94" s="255">
        <v>0</v>
      </c>
      <c r="H94" s="255">
        <f t="shared" si="59"/>
        <v>0</v>
      </c>
      <c r="I94" s="259">
        <f t="shared" si="67"/>
        <v>0</v>
      </c>
      <c r="J94" s="255">
        <v>0</v>
      </c>
      <c r="K94" s="255">
        <f t="shared" si="60"/>
        <v>0</v>
      </c>
      <c r="L94" s="259">
        <f t="shared" si="68"/>
        <v>0</v>
      </c>
    </row>
    <row r="95" spans="2:13" x14ac:dyDescent="0.25">
      <c r="B95" s="255"/>
      <c r="C95" s="266">
        <f t="shared" si="64"/>
        <v>0</v>
      </c>
      <c r="D95" s="266">
        <f t="shared" si="65"/>
        <v>0</v>
      </c>
      <c r="E95" s="259">
        <f t="shared" si="66"/>
        <v>0</v>
      </c>
      <c r="F95" s="245"/>
      <c r="G95" s="255">
        <v>0</v>
      </c>
      <c r="H95" s="255">
        <f t="shared" si="59"/>
        <v>0</v>
      </c>
      <c r="I95" s="259">
        <f t="shared" si="67"/>
        <v>0</v>
      </c>
      <c r="J95" s="255">
        <v>0</v>
      </c>
      <c r="K95" s="255">
        <f t="shared" si="60"/>
        <v>0</v>
      </c>
      <c r="L95" s="259">
        <f t="shared" si="68"/>
        <v>0</v>
      </c>
    </row>
    <row r="96" spans="2:13" x14ac:dyDescent="0.25">
      <c r="B96" s="255"/>
      <c r="C96" s="266">
        <f t="shared" si="64"/>
        <v>0</v>
      </c>
      <c r="D96" s="266">
        <f t="shared" si="65"/>
        <v>0</v>
      </c>
      <c r="E96" s="259">
        <f t="shared" si="66"/>
        <v>0</v>
      </c>
      <c r="F96" s="245"/>
      <c r="G96" s="255">
        <v>0</v>
      </c>
      <c r="H96" s="255">
        <f t="shared" si="59"/>
        <v>0</v>
      </c>
      <c r="I96" s="259">
        <f t="shared" si="67"/>
        <v>0</v>
      </c>
      <c r="J96" s="255">
        <v>0</v>
      </c>
      <c r="K96" s="255">
        <f t="shared" si="60"/>
        <v>0</v>
      </c>
      <c r="L96" s="259">
        <f t="shared" si="68"/>
        <v>0</v>
      </c>
    </row>
    <row r="97" spans="2:12" x14ac:dyDescent="0.25">
      <c r="B97" s="255"/>
      <c r="C97" s="266">
        <f t="shared" si="64"/>
        <v>0</v>
      </c>
      <c r="D97" s="266">
        <f t="shared" si="65"/>
        <v>0</v>
      </c>
      <c r="E97" s="259">
        <f t="shared" si="66"/>
        <v>0</v>
      </c>
      <c r="F97" s="245"/>
      <c r="G97" s="255">
        <v>0</v>
      </c>
      <c r="H97" s="255">
        <f t="shared" si="59"/>
        <v>0</v>
      </c>
      <c r="I97" s="259">
        <f t="shared" si="67"/>
        <v>0</v>
      </c>
      <c r="J97" s="255">
        <v>0</v>
      </c>
      <c r="K97" s="255">
        <f t="shared" si="60"/>
        <v>0</v>
      </c>
      <c r="L97" s="259">
        <f t="shared" si="68"/>
        <v>0</v>
      </c>
    </row>
    <row r="98" spans="2:12" x14ac:dyDescent="0.25">
      <c r="B98" s="255"/>
      <c r="C98" s="266">
        <f t="shared" si="64"/>
        <v>0</v>
      </c>
      <c r="D98" s="266">
        <f t="shared" si="65"/>
        <v>0</v>
      </c>
      <c r="E98" s="259">
        <f t="shared" si="66"/>
        <v>0</v>
      </c>
      <c r="F98" s="245"/>
      <c r="G98" s="255">
        <v>0</v>
      </c>
      <c r="H98" s="255">
        <f t="shared" si="59"/>
        <v>0</v>
      </c>
      <c r="I98" s="259">
        <f t="shared" si="67"/>
        <v>0</v>
      </c>
      <c r="J98" s="255">
        <v>0</v>
      </c>
      <c r="K98" s="255">
        <f t="shared" si="60"/>
        <v>0</v>
      </c>
      <c r="L98" s="259">
        <f t="shared" si="68"/>
        <v>0</v>
      </c>
    </row>
    <row r="99" spans="2:12" x14ac:dyDescent="0.25">
      <c r="B99" s="255"/>
      <c r="C99" s="266">
        <f t="shared" si="64"/>
        <v>0</v>
      </c>
      <c r="D99" s="266">
        <f t="shared" si="65"/>
        <v>0</v>
      </c>
      <c r="E99" s="259">
        <f t="shared" si="66"/>
        <v>0</v>
      </c>
      <c r="F99" s="245"/>
      <c r="G99" s="255">
        <v>0</v>
      </c>
      <c r="H99" s="255">
        <f t="shared" si="59"/>
        <v>0</v>
      </c>
      <c r="I99" s="259">
        <f t="shared" si="67"/>
        <v>0</v>
      </c>
      <c r="J99" s="255">
        <v>0</v>
      </c>
      <c r="K99" s="255">
        <f t="shared" si="60"/>
        <v>0</v>
      </c>
      <c r="L99" s="259">
        <f t="shared" si="68"/>
        <v>0</v>
      </c>
    </row>
    <row r="100" spans="2:12" x14ac:dyDescent="0.25">
      <c r="B100" s="255"/>
      <c r="C100" s="266">
        <f t="shared" si="64"/>
        <v>0</v>
      </c>
      <c r="D100" s="266">
        <f t="shared" si="65"/>
        <v>0</v>
      </c>
      <c r="E100" s="259">
        <f t="shared" si="66"/>
        <v>0</v>
      </c>
      <c r="F100" s="245"/>
      <c r="G100" s="255">
        <v>0</v>
      </c>
      <c r="H100" s="255">
        <f t="shared" si="59"/>
        <v>0</v>
      </c>
      <c r="I100" s="259">
        <f t="shared" si="67"/>
        <v>0</v>
      </c>
      <c r="J100" s="255">
        <v>0</v>
      </c>
      <c r="K100" s="255">
        <f t="shared" si="60"/>
        <v>0</v>
      </c>
      <c r="L100" s="259">
        <f t="shared" si="68"/>
        <v>0</v>
      </c>
    </row>
    <row r="101" spans="2:12" x14ac:dyDescent="0.25">
      <c r="B101" s="255"/>
      <c r="C101" s="266">
        <f t="shared" si="64"/>
        <v>0</v>
      </c>
      <c r="D101" s="266">
        <f t="shared" si="65"/>
        <v>0</v>
      </c>
      <c r="E101" s="259">
        <f t="shared" si="66"/>
        <v>0</v>
      </c>
      <c r="F101" s="245"/>
      <c r="G101" s="255">
        <v>0</v>
      </c>
      <c r="H101" s="255">
        <f t="shared" si="59"/>
        <v>0</v>
      </c>
      <c r="I101" s="259">
        <f t="shared" si="67"/>
        <v>0</v>
      </c>
      <c r="J101" s="255">
        <v>0</v>
      </c>
      <c r="K101" s="255">
        <f t="shared" si="60"/>
        <v>0</v>
      </c>
      <c r="L101" s="259">
        <f t="shared" si="68"/>
        <v>0</v>
      </c>
    </row>
    <row r="102" spans="2:12" x14ac:dyDescent="0.25">
      <c r="B102" s="255"/>
      <c r="C102" s="266">
        <f t="shared" si="64"/>
        <v>0</v>
      </c>
      <c r="D102" s="266">
        <f t="shared" si="65"/>
        <v>0</v>
      </c>
      <c r="E102" s="259">
        <f t="shared" si="66"/>
        <v>0</v>
      </c>
      <c r="F102" s="245"/>
      <c r="G102" s="255">
        <v>0</v>
      </c>
      <c r="H102" s="255">
        <f t="shared" si="59"/>
        <v>0</v>
      </c>
      <c r="I102" s="259">
        <f t="shared" si="67"/>
        <v>0</v>
      </c>
      <c r="J102" s="255">
        <v>0</v>
      </c>
      <c r="K102" s="255">
        <f t="shared" si="60"/>
        <v>0</v>
      </c>
      <c r="L102" s="259">
        <f t="shared" si="68"/>
        <v>0</v>
      </c>
    </row>
    <row r="103" spans="2:12" x14ac:dyDescent="0.25">
      <c r="B103" s="255"/>
      <c r="C103" s="266">
        <f t="shared" si="64"/>
        <v>0</v>
      </c>
      <c r="D103" s="266">
        <f t="shared" si="65"/>
        <v>0</v>
      </c>
      <c r="E103" s="259">
        <f t="shared" si="66"/>
        <v>0</v>
      </c>
      <c r="F103" s="245"/>
      <c r="G103" s="255">
        <v>0</v>
      </c>
      <c r="H103" s="255">
        <f t="shared" si="59"/>
        <v>0</v>
      </c>
      <c r="I103" s="259">
        <f t="shared" si="67"/>
        <v>0</v>
      </c>
      <c r="J103" s="255">
        <v>0</v>
      </c>
      <c r="K103" s="255">
        <f t="shared" si="60"/>
        <v>0</v>
      </c>
      <c r="L103" s="259">
        <f t="shared" si="68"/>
        <v>0</v>
      </c>
    </row>
    <row r="104" spans="2:12" x14ac:dyDescent="0.25">
      <c r="B104" s="255"/>
      <c r="C104" s="266">
        <f t="shared" si="64"/>
        <v>0</v>
      </c>
      <c r="D104" s="266">
        <f t="shared" si="65"/>
        <v>0</v>
      </c>
      <c r="E104" s="259">
        <f t="shared" si="66"/>
        <v>0</v>
      </c>
      <c r="F104" s="245"/>
      <c r="G104" s="255">
        <v>0</v>
      </c>
      <c r="H104" s="255">
        <f t="shared" si="59"/>
        <v>0</v>
      </c>
      <c r="I104" s="259">
        <f t="shared" si="67"/>
        <v>0</v>
      </c>
      <c r="J104" s="255">
        <v>0</v>
      </c>
      <c r="K104" s="255">
        <f t="shared" si="60"/>
        <v>0</v>
      </c>
      <c r="L104" s="259">
        <f t="shared" si="68"/>
        <v>0</v>
      </c>
    </row>
    <row r="105" spans="2:12" x14ac:dyDescent="0.25">
      <c r="B105" s="255"/>
      <c r="C105" s="266">
        <f t="shared" si="64"/>
        <v>0</v>
      </c>
      <c r="D105" s="266">
        <f t="shared" si="65"/>
        <v>0</v>
      </c>
      <c r="E105" s="259">
        <f t="shared" si="66"/>
        <v>0</v>
      </c>
      <c r="F105" s="245"/>
      <c r="G105" s="255">
        <v>0</v>
      </c>
      <c r="H105" s="255">
        <f t="shared" si="59"/>
        <v>0</v>
      </c>
      <c r="I105" s="259">
        <f t="shared" si="67"/>
        <v>0</v>
      </c>
      <c r="J105" s="255">
        <v>0</v>
      </c>
      <c r="K105" s="255">
        <f t="shared" si="60"/>
        <v>0</v>
      </c>
      <c r="L105" s="259">
        <f t="shared" si="68"/>
        <v>0</v>
      </c>
    </row>
    <row r="106" spans="2:12" x14ac:dyDescent="0.25">
      <c r="B106" s="255"/>
      <c r="C106" s="266">
        <f t="shared" si="64"/>
        <v>0</v>
      </c>
      <c r="D106" s="266">
        <f t="shared" si="65"/>
        <v>0</v>
      </c>
      <c r="E106" s="259">
        <f t="shared" si="66"/>
        <v>0</v>
      </c>
      <c r="F106" s="245"/>
      <c r="G106" s="255">
        <v>0</v>
      </c>
      <c r="H106" s="255">
        <f t="shared" si="59"/>
        <v>0</v>
      </c>
      <c r="I106" s="259">
        <f t="shared" si="67"/>
        <v>0</v>
      </c>
      <c r="J106" s="255">
        <v>0</v>
      </c>
      <c r="K106" s="255">
        <f t="shared" si="60"/>
        <v>0</v>
      </c>
      <c r="L106" s="259">
        <f t="shared" si="68"/>
        <v>0</v>
      </c>
    </row>
    <row r="107" spans="2:12" x14ac:dyDescent="0.25">
      <c r="B107" s="255"/>
      <c r="C107" s="266">
        <f t="shared" si="64"/>
        <v>0</v>
      </c>
      <c r="D107" s="266">
        <f t="shared" si="65"/>
        <v>0</v>
      </c>
      <c r="E107" s="259">
        <f t="shared" si="66"/>
        <v>0</v>
      </c>
      <c r="F107" s="245"/>
      <c r="G107" s="255">
        <v>0</v>
      </c>
      <c r="H107" s="255">
        <f t="shared" si="59"/>
        <v>0</v>
      </c>
      <c r="I107" s="259">
        <f t="shared" si="67"/>
        <v>0</v>
      </c>
      <c r="J107" s="255">
        <v>0</v>
      </c>
      <c r="K107" s="255">
        <f t="shared" si="60"/>
        <v>0</v>
      </c>
      <c r="L107" s="259">
        <f t="shared" si="68"/>
        <v>0</v>
      </c>
    </row>
    <row r="108" spans="2:12" x14ac:dyDescent="0.25">
      <c r="B108" s="255"/>
      <c r="C108" s="266">
        <f t="shared" si="64"/>
        <v>0</v>
      </c>
      <c r="D108" s="266">
        <f t="shared" si="65"/>
        <v>0</v>
      </c>
      <c r="E108" s="259">
        <f t="shared" si="66"/>
        <v>0</v>
      </c>
      <c r="F108" s="245"/>
      <c r="G108" s="255">
        <v>0</v>
      </c>
      <c r="H108" s="255">
        <f t="shared" si="59"/>
        <v>0</v>
      </c>
      <c r="I108" s="259">
        <f t="shared" si="67"/>
        <v>0</v>
      </c>
      <c r="J108" s="255">
        <v>0</v>
      </c>
      <c r="K108" s="255">
        <f t="shared" si="60"/>
        <v>0</v>
      </c>
      <c r="L108" s="259">
        <f t="shared" si="68"/>
        <v>0</v>
      </c>
    </row>
    <row r="109" spans="2:12" x14ac:dyDescent="0.25">
      <c r="G109" s="271"/>
      <c r="H109" s="271"/>
      <c r="I109" s="271"/>
      <c r="J109" s="271"/>
      <c r="K109" s="271"/>
      <c r="L109" s="271"/>
    </row>
    <row r="110" spans="2:12" x14ac:dyDescent="0.25">
      <c r="G110" s="271"/>
      <c r="H110" s="271"/>
      <c r="I110" s="271"/>
      <c r="J110" s="271"/>
      <c r="K110" s="271"/>
      <c r="L110" s="271"/>
    </row>
    <row r="111" spans="2:12" x14ac:dyDescent="0.25">
      <c r="G111" s="271"/>
      <c r="H111" s="271"/>
      <c r="I111" s="271"/>
      <c r="J111" s="271"/>
      <c r="K111" s="271"/>
      <c r="L111" s="271"/>
    </row>
    <row r="112" spans="2:12" x14ac:dyDescent="0.25">
      <c r="G112" s="271"/>
      <c r="H112" s="271"/>
      <c r="I112" s="271"/>
      <c r="J112" s="271"/>
      <c r="K112" s="271"/>
      <c r="L112" s="271"/>
    </row>
    <row r="113" spans="7:12" x14ac:dyDescent="0.25">
      <c r="G113" s="271"/>
      <c r="H113" s="271"/>
      <c r="I113" s="271"/>
      <c r="J113" s="271"/>
      <c r="K113" s="271"/>
      <c r="L113" s="271"/>
    </row>
    <row r="114" spans="7:12" x14ac:dyDescent="0.25">
      <c r="G114" s="271"/>
      <c r="H114" s="271"/>
      <c r="I114" s="271"/>
      <c r="J114" s="271"/>
      <c r="K114" s="271"/>
      <c r="L114" s="271"/>
    </row>
    <row r="115" spans="7:12" x14ac:dyDescent="0.25">
      <c r="G115" s="271"/>
      <c r="H115" s="271"/>
      <c r="I115" s="271"/>
      <c r="J115" s="271"/>
      <c r="K115" s="271"/>
      <c r="L115" s="271"/>
    </row>
    <row r="116" spans="7:12" x14ac:dyDescent="0.25">
      <c r="G116" s="271"/>
      <c r="H116" s="271"/>
      <c r="I116" s="271"/>
      <c r="J116" s="271"/>
      <c r="K116" s="271"/>
      <c r="L116" s="271"/>
    </row>
  </sheetData>
  <mergeCells count="22">
    <mergeCell ref="A78:B78"/>
    <mergeCell ref="A79:B79"/>
    <mergeCell ref="A69:B69"/>
    <mergeCell ref="A70:E70"/>
    <mergeCell ref="A54:B54"/>
    <mergeCell ref="A74:B74"/>
    <mergeCell ref="A76:E76"/>
    <mergeCell ref="A75:B75"/>
    <mergeCell ref="A73:B73"/>
    <mergeCell ref="A55:E55"/>
    <mergeCell ref="A1:L1"/>
    <mergeCell ref="A15:B15"/>
    <mergeCell ref="A16:E16"/>
    <mergeCell ref="A40:B40"/>
    <mergeCell ref="A41:E41"/>
    <mergeCell ref="A3:L3"/>
    <mergeCell ref="A2:L2"/>
    <mergeCell ref="A4:A5"/>
    <mergeCell ref="B4:B5"/>
    <mergeCell ref="A7:E7"/>
    <mergeCell ref="A12:B12"/>
    <mergeCell ref="A13:E13"/>
  </mergeCells>
  <phoneticPr fontId="12" type="noConversion"/>
  <pageMargins left="0.2" right="0.2" top="0.5" bottom="0" header="0.05" footer="0.05"/>
  <pageSetup paperSize="9" orientation="landscape"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codeName="Foaie10"/>
  <dimension ref="A1:O61"/>
  <sheetViews>
    <sheetView showGridLines="0" topLeftCell="A4" zoomScaleNormal="100" workbookViewId="0">
      <selection activeCell="C10" sqref="C10"/>
    </sheetView>
  </sheetViews>
  <sheetFormatPr defaultColWidth="9.28515625" defaultRowHeight="12.45" x14ac:dyDescent="0.25"/>
  <cols>
    <col min="1" max="1" width="6.7109375" style="217" customWidth="1"/>
    <col min="2" max="2" width="36.7109375" style="19" customWidth="1"/>
    <col min="3" max="3" width="12.7109375" style="20" customWidth="1"/>
    <col min="4" max="4" width="13.28515625" style="20" customWidth="1"/>
    <col min="5" max="9" width="12.7109375" style="20" customWidth="1"/>
    <col min="10" max="10" width="19.42578125" style="7" customWidth="1"/>
    <col min="11" max="11" width="31.28515625" style="7" customWidth="1"/>
    <col min="12" max="12" width="40.7109375" style="19" customWidth="1"/>
    <col min="13" max="13" width="11.5703125" style="7" customWidth="1"/>
    <col min="14" max="14" width="11.28515625" style="7" customWidth="1"/>
    <col min="15" max="16384" width="9.28515625" style="7"/>
  </cols>
  <sheetData>
    <row r="1" spans="1:12" x14ac:dyDescent="0.25">
      <c r="A1" s="392" t="s">
        <v>284</v>
      </c>
      <c r="B1" s="392"/>
      <c r="C1" s="392"/>
      <c r="D1" s="392"/>
      <c r="E1" s="392"/>
      <c r="F1" s="392"/>
      <c r="G1" s="392"/>
      <c r="H1" s="392"/>
      <c r="I1" s="392"/>
    </row>
    <row r="2" spans="1:12" x14ac:dyDescent="0.25">
      <c r="A2" s="208"/>
      <c r="B2" s="9"/>
      <c r="C2" s="10"/>
      <c r="D2" s="10"/>
      <c r="E2" s="10"/>
      <c r="F2" s="10"/>
      <c r="G2" s="10"/>
      <c r="H2" s="10"/>
      <c r="I2" s="10"/>
    </row>
    <row r="3" spans="1:12" x14ac:dyDescent="0.25">
      <c r="A3" s="400" t="s">
        <v>3</v>
      </c>
      <c r="B3" s="398" t="s">
        <v>4</v>
      </c>
      <c r="C3" s="393" t="s">
        <v>5</v>
      </c>
      <c r="D3" s="393"/>
      <c r="E3" s="396" t="s">
        <v>42</v>
      </c>
      <c r="F3" s="393" t="s">
        <v>6</v>
      </c>
      <c r="G3" s="393"/>
      <c r="H3" s="396" t="s">
        <v>43</v>
      </c>
      <c r="I3" s="396" t="s">
        <v>0</v>
      </c>
      <c r="J3" s="28"/>
      <c r="K3" s="28" t="s">
        <v>485</v>
      </c>
      <c r="L3" s="19" t="s">
        <v>149</v>
      </c>
    </row>
    <row r="4" spans="1:12" ht="99.5" x14ac:dyDescent="0.25">
      <c r="A4" s="401"/>
      <c r="B4" s="399"/>
      <c r="C4" s="11" t="s">
        <v>62</v>
      </c>
      <c r="D4" s="11" t="s">
        <v>285</v>
      </c>
      <c r="E4" s="397"/>
      <c r="F4" s="11" t="s">
        <v>63</v>
      </c>
      <c r="G4" s="11" t="s">
        <v>64</v>
      </c>
      <c r="H4" s="397"/>
      <c r="I4" s="397"/>
      <c r="J4" s="11" t="s">
        <v>125</v>
      </c>
      <c r="K4" s="11" t="s">
        <v>126</v>
      </c>
    </row>
    <row r="5" spans="1:12" x14ac:dyDescent="0.25">
      <c r="A5" s="209" t="s">
        <v>31</v>
      </c>
      <c r="B5" s="394" t="s">
        <v>286</v>
      </c>
      <c r="C5" s="395"/>
      <c r="D5" s="395"/>
      <c r="E5" s="395"/>
      <c r="F5" s="395"/>
      <c r="G5" s="395"/>
      <c r="H5" s="395"/>
      <c r="I5" s="395"/>
      <c r="J5" s="29"/>
      <c r="K5" s="29"/>
    </row>
    <row r="6" spans="1:12" ht="18" customHeight="1" x14ac:dyDescent="0.25">
      <c r="A6" s="209" t="s">
        <v>105</v>
      </c>
      <c r="B6" s="12" t="str">
        <f>'3- Calcule buget'!B8</f>
        <v>Obţinerea terenului</v>
      </c>
      <c r="C6" s="14">
        <f>'3- Calcule buget'!G8</f>
        <v>0</v>
      </c>
      <c r="D6" s="14">
        <f>'3- Calcule buget'!H8</f>
        <v>0</v>
      </c>
      <c r="E6" s="14">
        <f>'3- Calcule buget'!I8</f>
        <v>0</v>
      </c>
      <c r="F6" s="14">
        <f>'3- Calcule buget'!J8</f>
        <v>0</v>
      </c>
      <c r="G6" s="14">
        <f>'3- Calcule buget'!K8</f>
        <v>0</v>
      </c>
      <c r="H6" s="14">
        <f>'3- Calcule buget'!L8</f>
        <v>0</v>
      </c>
      <c r="I6" s="14">
        <f>E6+H6</f>
        <v>0</v>
      </c>
      <c r="J6" s="350" t="s">
        <v>478</v>
      </c>
      <c r="K6" s="350" t="s">
        <v>479</v>
      </c>
      <c r="L6" s="354" t="str">
        <f>IF(E6&gt;SUM(C49*10%),"!!! Cheltuiala depaseste 10% din valoarea totala eligibila a proiectului","")</f>
        <v/>
      </c>
    </row>
    <row r="7" spans="1:12" x14ac:dyDescent="0.25">
      <c r="A7" s="209" t="s">
        <v>289</v>
      </c>
      <c r="B7" s="12" t="str">
        <f>'3- Calcule buget'!B9</f>
        <v>Amenajarea terenului</v>
      </c>
      <c r="C7" s="14">
        <f>'3- Calcule buget'!G9+'3- Calcule buget'!G11</f>
        <v>0</v>
      </c>
      <c r="D7" s="14">
        <f>'3- Calcule buget'!H9+'3- Calcule buget'!H11</f>
        <v>0</v>
      </c>
      <c r="E7" s="14">
        <f>'3- Calcule buget'!I9+'3- Calcule buget'!I11</f>
        <v>0</v>
      </c>
      <c r="F7" s="14">
        <f>'3- Calcule buget'!J9+'3- Calcule buget'!J11</f>
        <v>0</v>
      </c>
      <c r="G7" s="14">
        <f>'3- Calcule buget'!K9+'3- Calcule buget'!K11</f>
        <v>0</v>
      </c>
      <c r="H7" s="14">
        <f>'3- Calcule buget'!L9+'3- Calcule buget'!L11</f>
        <v>0</v>
      </c>
      <c r="I7" s="14">
        <f>E7+H7</f>
        <v>0</v>
      </c>
      <c r="J7" s="350" t="s">
        <v>307</v>
      </c>
      <c r="K7" s="350" t="s">
        <v>308</v>
      </c>
    </row>
    <row r="8" spans="1:12" ht="37.35" x14ac:dyDescent="0.25">
      <c r="A8" s="209" t="s">
        <v>79</v>
      </c>
      <c r="B8" s="12" t="str">
        <f>'3- Calcule buget'!B10</f>
        <v>Amenajări pentru protecţia mediului şi aducerea terenului la starea iniţială</v>
      </c>
      <c r="C8" s="14">
        <f>'3- Calcule buget'!G10</f>
        <v>0</v>
      </c>
      <c r="D8" s="14">
        <f>'3- Calcule buget'!H10</f>
        <v>0</v>
      </c>
      <c r="E8" s="14">
        <f>'3- Calcule buget'!I10</f>
        <v>0</v>
      </c>
      <c r="F8" s="14">
        <f>'3- Calcule buget'!J10</f>
        <v>0</v>
      </c>
      <c r="G8" s="14">
        <f>'3- Calcule buget'!K10</f>
        <v>0</v>
      </c>
      <c r="H8" s="14">
        <f>'3- Calcule buget'!L10</f>
        <v>0</v>
      </c>
      <c r="I8" s="14">
        <f>E8+H8</f>
        <v>0</v>
      </c>
      <c r="J8" s="350" t="s">
        <v>307</v>
      </c>
      <c r="K8" s="350" t="s">
        <v>309</v>
      </c>
    </row>
    <row r="9" spans="1:12" ht="24.9" x14ac:dyDescent="0.25">
      <c r="A9" s="209" t="s">
        <v>107</v>
      </c>
      <c r="B9" s="12" t="str">
        <f>'3- Calcule buget'!B11</f>
        <v>Cheltuieli pentru relocarea/protecţia utilităţilor</v>
      </c>
      <c r="C9" s="14">
        <f>'3- Calcule buget'!G11</f>
        <v>0</v>
      </c>
      <c r="D9" s="14">
        <f>'3- Calcule buget'!H11</f>
        <v>0</v>
      </c>
      <c r="E9" s="14">
        <f>'3- Calcule buget'!I11</f>
        <v>0</v>
      </c>
      <c r="F9" s="14">
        <f>'3- Calcule buget'!J11</f>
        <v>0</v>
      </c>
      <c r="G9" s="14">
        <f>'3- Calcule buget'!K11</f>
        <v>0</v>
      </c>
      <c r="H9" s="14">
        <f>'3- Calcule buget'!L11</f>
        <v>0</v>
      </c>
      <c r="I9" s="14">
        <f>E9+H9</f>
        <v>0</v>
      </c>
      <c r="J9" s="350" t="s">
        <v>307</v>
      </c>
      <c r="K9" s="350" t="s">
        <v>310</v>
      </c>
    </row>
    <row r="10" spans="1:12" s="8" customFormat="1" x14ac:dyDescent="0.25">
      <c r="A10" s="210"/>
      <c r="B10" s="22" t="s">
        <v>10</v>
      </c>
      <c r="C10" s="23">
        <f t="shared" ref="C10:I10" si="0">SUM(C6:C9)</f>
        <v>0</v>
      </c>
      <c r="D10" s="23">
        <f t="shared" si="0"/>
        <v>0</v>
      </c>
      <c r="E10" s="23">
        <f t="shared" si="0"/>
        <v>0</v>
      </c>
      <c r="F10" s="23">
        <f t="shared" si="0"/>
        <v>0</v>
      </c>
      <c r="G10" s="23">
        <f t="shared" si="0"/>
        <v>0</v>
      </c>
      <c r="H10" s="23">
        <f t="shared" si="0"/>
        <v>0</v>
      </c>
      <c r="I10" s="23">
        <f t="shared" si="0"/>
        <v>0</v>
      </c>
      <c r="J10" s="30"/>
      <c r="K10" s="30"/>
      <c r="L10" s="21"/>
    </row>
    <row r="11" spans="1:12" x14ac:dyDescent="0.25">
      <c r="A11" s="209" t="s">
        <v>32</v>
      </c>
      <c r="B11" s="390" t="s">
        <v>127</v>
      </c>
      <c r="C11" s="391"/>
      <c r="D11" s="391"/>
      <c r="E11" s="391"/>
      <c r="F11" s="391"/>
      <c r="G11" s="391"/>
      <c r="H11" s="391"/>
      <c r="I11" s="391"/>
      <c r="J11" s="29"/>
      <c r="K11" s="29"/>
    </row>
    <row r="12" spans="1:12" ht="37.35" x14ac:dyDescent="0.25">
      <c r="A12" s="211" t="s">
        <v>11</v>
      </c>
      <c r="B12" s="6" t="str">
        <f>'3- Calcule buget'!B14</f>
        <v>Cheltuieli pentru asigurarea utilităţilor necesare obiectivului de investiţii</v>
      </c>
      <c r="C12" s="14">
        <f>'3- Calcule buget'!G14</f>
        <v>0</v>
      </c>
      <c r="D12" s="14">
        <f>'3- Calcule buget'!H14</f>
        <v>0</v>
      </c>
      <c r="E12" s="14">
        <f>'3- Calcule buget'!I14</f>
        <v>0</v>
      </c>
      <c r="F12" s="14">
        <f>'3- Calcule buget'!J14</f>
        <v>0</v>
      </c>
      <c r="G12" s="14">
        <f>'3- Calcule buget'!K14</f>
        <v>0</v>
      </c>
      <c r="H12" s="14">
        <f>'3- Calcule buget'!L14</f>
        <v>0</v>
      </c>
      <c r="I12" s="14">
        <f>E12+H12</f>
        <v>0</v>
      </c>
      <c r="J12" s="350" t="s">
        <v>307</v>
      </c>
      <c r="K12" s="218" t="s">
        <v>352</v>
      </c>
    </row>
    <row r="13" spans="1:12" s="8" customFormat="1" x14ac:dyDescent="0.25">
      <c r="A13" s="210"/>
      <c r="B13" s="22" t="s">
        <v>12</v>
      </c>
      <c r="C13" s="23">
        <f>SUM(C12:C12)</f>
        <v>0</v>
      </c>
      <c r="D13" s="23">
        <f>SUM(D12:D12)</f>
        <v>0</v>
      </c>
      <c r="E13" s="23">
        <f>C13+D13</f>
        <v>0</v>
      </c>
      <c r="F13" s="23">
        <f>SUM(F12:F12)</f>
        <v>0</v>
      </c>
      <c r="G13" s="23">
        <f>SUM(G12:G12)</f>
        <v>0</v>
      </c>
      <c r="H13" s="23">
        <f>F13+G13</f>
        <v>0</v>
      </c>
      <c r="I13" s="23">
        <f>E13+H13</f>
        <v>0</v>
      </c>
      <c r="J13" s="30"/>
      <c r="K13" s="30"/>
      <c r="L13" s="21"/>
    </row>
    <row r="14" spans="1:12" x14ac:dyDescent="0.25">
      <c r="A14" s="209" t="s">
        <v>33</v>
      </c>
      <c r="B14" s="390" t="s">
        <v>34</v>
      </c>
      <c r="C14" s="391"/>
      <c r="D14" s="391"/>
      <c r="E14" s="391"/>
      <c r="F14" s="391"/>
      <c r="G14" s="391"/>
      <c r="H14" s="391"/>
      <c r="I14" s="391"/>
      <c r="J14" s="29"/>
      <c r="K14" s="29"/>
    </row>
    <row r="15" spans="1:12" x14ac:dyDescent="0.25">
      <c r="A15" s="212" t="str">
        <f>'3- Calcule buget'!A17</f>
        <v>3.1.</v>
      </c>
      <c r="B15" s="6" t="str">
        <f>'3- Calcule buget'!B17</f>
        <v>Studii</v>
      </c>
      <c r="C15" s="14">
        <f>'3- Calcule buget'!G17</f>
        <v>0</v>
      </c>
      <c r="D15" s="14">
        <f>'3- Calcule buget'!H17</f>
        <v>0</v>
      </c>
      <c r="E15" s="14">
        <f>'3- Calcule buget'!I17</f>
        <v>0</v>
      </c>
      <c r="F15" s="14">
        <f>'3- Calcule buget'!J17</f>
        <v>0</v>
      </c>
      <c r="G15" s="14">
        <f>'3- Calcule buget'!K17</f>
        <v>0</v>
      </c>
      <c r="H15" s="14">
        <f>'3- Calcule buget'!L17</f>
        <v>0</v>
      </c>
      <c r="I15" s="14">
        <f t="shared" ref="I15:I20" si="1">E15+H15</f>
        <v>0</v>
      </c>
      <c r="J15" s="350" t="s">
        <v>312</v>
      </c>
      <c r="K15" s="350" t="s">
        <v>313</v>
      </c>
    </row>
    <row r="16" spans="1:12" ht="34.549999999999997" customHeight="1" x14ac:dyDescent="0.25">
      <c r="A16" s="212" t="str">
        <f>'3- Calcule buget'!A21</f>
        <v xml:space="preserve">3.2. </v>
      </c>
      <c r="B16" s="6" t="str">
        <f>'3- Calcule buget'!B21</f>
        <v>Documentaţii-suport şi cheltuieli pentru obţinerea de avize, acorduri şi autorizaţii</v>
      </c>
      <c r="C16" s="14">
        <f>'3- Calcule buget'!G21</f>
        <v>0</v>
      </c>
      <c r="D16" s="14">
        <f>'3- Calcule buget'!H21</f>
        <v>0</v>
      </c>
      <c r="E16" s="14">
        <f>'3- Calcule buget'!I21</f>
        <v>0</v>
      </c>
      <c r="F16" s="14">
        <f>'3- Calcule buget'!J21</f>
        <v>0</v>
      </c>
      <c r="G16" s="14">
        <f>'3- Calcule buget'!K21</f>
        <v>0</v>
      </c>
      <c r="H16" s="14">
        <f>'3- Calcule buget'!L21</f>
        <v>0</v>
      </c>
      <c r="I16" s="14">
        <f t="shared" si="1"/>
        <v>0</v>
      </c>
      <c r="J16" s="350" t="s">
        <v>312</v>
      </c>
      <c r="K16" s="350" t="s">
        <v>314</v>
      </c>
    </row>
    <row r="17" spans="1:13" ht="17.2" customHeight="1" x14ac:dyDescent="0.25">
      <c r="A17" s="212" t="str">
        <f>'3- Calcule buget'!A22</f>
        <v>3.3.</v>
      </c>
      <c r="B17" s="6" t="str">
        <f>'3- Calcule buget'!B22</f>
        <v xml:space="preserve">Expertizare tehnică                       </v>
      </c>
      <c r="C17" s="14">
        <f>'3- Calcule buget'!G22</f>
        <v>0</v>
      </c>
      <c r="D17" s="14">
        <f>'3- Calcule buget'!H22</f>
        <v>0</v>
      </c>
      <c r="E17" s="14">
        <f>'3- Calcule buget'!I22</f>
        <v>0</v>
      </c>
      <c r="F17" s="14">
        <f>'3- Calcule buget'!J22</f>
        <v>0</v>
      </c>
      <c r="G17" s="14">
        <f>'3- Calcule buget'!K22</f>
        <v>0</v>
      </c>
      <c r="H17" s="14">
        <f>'3- Calcule buget'!L22</f>
        <v>0</v>
      </c>
      <c r="I17" s="14">
        <f t="shared" si="1"/>
        <v>0</v>
      </c>
      <c r="J17" s="350" t="s">
        <v>312</v>
      </c>
      <c r="K17" s="29" t="s">
        <v>358</v>
      </c>
    </row>
    <row r="18" spans="1:13" ht="199" x14ac:dyDescent="0.25">
      <c r="A18" s="212" t="s">
        <v>211</v>
      </c>
      <c r="B18" s="6" t="str">
        <f>'3- Calcule buget'!B23</f>
        <v>Proiectare</v>
      </c>
      <c r="C18" s="14">
        <f>'3- Calcule buget'!G22+'3- Calcule buget'!G23</f>
        <v>0</v>
      </c>
      <c r="D18" s="14">
        <f>'3- Calcule buget'!H22+'3- Calcule buget'!H23</f>
        <v>0</v>
      </c>
      <c r="E18" s="14">
        <f>'3- Calcule buget'!I22+'3- Calcule buget'!I23</f>
        <v>0</v>
      </c>
      <c r="F18" s="14">
        <f>'3- Calcule buget'!J22+'3- Calcule buget'!J23</f>
        <v>0</v>
      </c>
      <c r="G18" s="14">
        <f>'3- Calcule buget'!K22+'3- Calcule buget'!K23</f>
        <v>0</v>
      </c>
      <c r="H18" s="14">
        <f>'3- Calcule buget'!L22+'3- Calcule buget'!L23</f>
        <v>0</v>
      </c>
      <c r="I18" s="14">
        <f t="shared" si="1"/>
        <v>0</v>
      </c>
      <c r="J18" s="350" t="s">
        <v>312</v>
      </c>
      <c r="K18" s="351" t="s">
        <v>480</v>
      </c>
    </row>
    <row r="19" spans="1:13" ht="49.75" x14ac:dyDescent="0.25">
      <c r="A19" s="212" t="s">
        <v>212</v>
      </c>
      <c r="B19" s="6" t="str">
        <f>'3- Calcule buget'!B31</f>
        <v>Consultanţă</v>
      </c>
      <c r="C19" s="14">
        <f>'3- Calcule buget'!G30+'3- Calcule buget'!G31</f>
        <v>0</v>
      </c>
      <c r="D19" s="14">
        <f>'3- Calcule buget'!H30+'3- Calcule buget'!H31</f>
        <v>0</v>
      </c>
      <c r="E19" s="14">
        <f>'3- Calcule buget'!I30+'3- Calcule buget'!I31</f>
        <v>0</v>
      </c>
      <c r="F19" s="14">
        <f>'3- Calcule buget'!J30+'3- Calcule buget'!J31</f>
        <v>0</v>
      </c>
      <c r="G19" s="14">
        <f>'3- Calcule buget'!K30+'3- Calcule buget'!K31</f>
        <v>0</v>
      </c>
      <c r="H19" s="14">
        <f>'3- Calcule buget'!L30+'3- Calcule buget'!L31</f>
        <v>0</v>
      </c>
      <c r="I19" s="14">
        <f t="shared" si="1"/>
        <v>0</v>
      </c>
      <c r="J19" s="350" t="s">
        <v>312</v>
      </c>
      <c r="K19" s="351" t="s">
        <v>315</v>
      </c>
    </row>
    <row r="20" spans="1:13" ht="62.2" x14ac:dyDescent="0.25">
      <c r="A20" s="212" t="s">
        <v>220</v>
      </c>
      <c r="B20" s="6" t="str">
        <f>'3- Calcule buget'!B35</f>
        <v>Asistenţă tehnică</v>
      </c>
      <c r="C20" s="14">
        <f>'3- Calcule buget'!G35</f>
        <v>0</v>
      </c>
      <c r="D20" s="14">
        <f>'3- Calcule buget'!H35</f>
        <v>0</v>
      </c>
      <c r="E20" s="14">
        <f>'3- Calcule buget'!I35</f>
        <v>0</v>
      </c>
      <c r="F20" s="14">
        <f>'3- Calcule buget'!J35</f>
        <v>0</v>
      </c>
      <c r="G20" s="14">
        <f>'3- Calcule buget'!K35</f>
        <v>0</v>
      </c>
      <c r="H20" s="14">
        <f>'3- Calcule buget'!L35</f>
        <v>0</v>
      </c>
      <c r="I20" s="14">
        <f t="shared" si="1"/>
        <v>0</v>
      </c>
      <c r="J20" s="350" t="s">
        <v>312</v>
      </c>
      <c r="K20" s="351" t="s">
        <v>316</v>
      </c>
    </row>
    <row r="21" spans="1:13" s="8" customFormat="1" x14ac:dyDescent="0.25">
      <c r="A21" s="210"/>
      <c r="B21" s="22" t="s">
        <v>223</v>
      </c>
      <c r="C21" s="23">
        <f t="shared" ref="C21:I21" si="2">SUM(C15:C20)</f>
        <v>0</v>
      </c>
      <c r="D21" s="23">
        <f t="shared" si="2"/>
        <v>0</v>
      </c>
      <c r="E21" s="23">
        <f t="shared" si="2"/>
        <v>0</v>
      </c>
      <c r="F21" s="23">
        <f t="shared" si="2"/>
        <v>0</v>
      </c>
      <c r="G21" s="23">
        <f t="shared" si="2"/>
        <v>0</v>
      </c>
      <c r="H21" s="23">
        <f t="shared" si="2"/>
        <v>0</v>
      </c>
      <c r="I21" s="23">
        <f t="shared" si="2"/>
        <v>0</v>
      </c>
      <c r="J21" s="30"/>
      <c r="K21" s="30"/>
      <c r="L21" s="334" t="str">
        <f>IF(E21&gt;SUM(E27*10%),"!!! Cheltuiala depaseste 10% din valoarea cheltuielilor eligibile cap. 3","")</f>
        <v/>
      </c>
    </row>
    <row r="22" spans="1:13" x14ac:dyDescent="0.25">
      <c r="A22" s="209" t="s">
        <v>288</v>
      </c>
      <c r="B22" s="390" t="s">
        <v>35</v>
      </c>
      <c r="C22" s="391"/>
      <c r="D22" s="391"/>
      <c r="E22" s="391"/>
      <c r="F22" s="391"/>
      <c r="G22" s="391"/>
      <c r="H22" s="391"/>
      <c r="I22" s="391"/>
      <c r="J22" s="29"/>
      <c r="K22" s="29"/>
    </row>
    <row r="23" spans="1:13" ht="62.2" x14ac:dyDescent="0.25">
      <c r="A23" s="212" t="str">
        <f>'3- Calcule buget'!A42</f>
        <v>4.1.</v>
      </c>
      <c r="B23" s="6" t="s">
        <v>1</v>
      </c>
      <c r="C23" s="14">
        <f>'3- Calcule buget'!G42-'3- Calcule buget'!G43+'3- Calcule buget'!G44-'3- Calcule buget'!G45</f>
        <v>0</v>
      </c>
      <c r="D23" s="14">
        <f>'3- Calcule buget'!H42-'3- Calcule buget'!H43+'3- Calcule buget'!H44-'3- Calcule buget'!H45</f>
        <v>0</v>
      </c>
      <c r="E23" s="14">
        <f>C23+D23</f>
        <v>0</v>
      </c>
      <c r="F23" s="14">
        <f>'3- Calcule buget'!J42-'3- Calcule buget'!J43+'3- Calcule buget'!J44-'3- Calcule buget'!J45</f>
        <v>0</v>
      </c>
      <c r="G23" s="14">
        <f>'3- Calcule buget'!K42-'3- Calcule buget'!K43+'3- Calcule buget'!K44-'3- Calcule buget'!K45</f>
        <v>0</v>
      </c>
      <c r="H23" s="14">
        <f>'3- Calcule buget'!L42-'3- Calcule buget'!L43+'3- Calcule buget'!L44-'3- Calcule buget'!L45</f>
        <v>0</v>
      </c>
      <c r="I23" s="14">
        <f>E23+H23</f>
        <v>0</v>
      </c>
      <c r="J23" s="352" t="s">
        <v>318</v>
      </c>
      <c r="K23" s="351" t="s">
        <v>481</v>
      </c>
    </row>
    <row r="24" spans="1:13" ht="111.95" x14ac:dyDescent="0.25">
      <c r="A24" s="212" t="s">
        <v>106</v>
      </c>
      <c r="B24" s="6" t="s">
        <v>2</v>
      </c>
      <c r="C24" s="14">
        <f>'3- Calcule buget'!G46-'3- Calcule buget'!G47+'3- Calcule buget'!G48-'3- Calcule buget'!G49+'3- Calcule buget'!G50-'3- Calcule buget'!G51</f>
        <v>0</v>
      </c>
      <c r="D24" s="14">
        <f>'3- Calcule buget'!H46-'3- Calcule buget'!H47+'3- Calcule buget'!H48-'3- Calcule buget'!H49+'3- Calcule buget'!H50-'3- Calcule buget'!H51</f>
        <v>0</v>
      </c>
      <c r="E24" s="14">
        <f>C24+D24</f>
        <v>0</v>
      </c>
      <c r="F24" s="14">
        <f>'3- Calcule buget'!J46-'3- Calcule buget'!J47+'3- Calcule buget'!J48-'3- Calcule buget'!J49+'3- Calcule buget'!J50-'3- Calcule buget'!J51</f>
        <v>0</v>
      </c>
      <c r="G24" s="14">
        <f>'3- Calcule buget'!K46-'3- Calcule buget'!K47+'3- Calcule buget'!K48-'3- Calcule buget'!K49+'3- Calcule buget'!K50-'3- Calcule buget'!K51</f>
        <v>0</v>
      </c>
      <c r="H24" s="14">
        <f>'3- Calcule buget'!L46-'3- Calcule buget'!L47+'3- Calcule buget'!L48-'3- Calcule buget'!L49+'3- Calcule buget'!L50-'3- Calcule buget'!L51</f>
        <v>0</v>
      </c>
      <c r="I24" s="14">
        <f>E24+H24</f>
        <v>0</v>
      </c>
      <c r="J24" s="353" t="s">
        <v>319</v>
      </c>
      <c r="K24" s="351" t="s">
        <v>482</v>
      </c>
    </row>
    <row r="25" spans="1:13" ht="42.05" customHeight="1" x14ac:dyDescent="0.25">
      <c r="A25" s="212"/>
      <c r="B25" s="6" t="s">
        <v>169</v>
      </c>
      <c r="C25" s="14">
        <f>'3- Calcule buget'!G52-'3- Calcule buget'!G53</f>
        <v>0</v>
      </c>
      <c r="D25" s="14">
        <f>'3- Calcule buget'!H52-'3- Calcule buget'!H53</f>
        <v>0</v>
      </c>
      <c r="E25" s="14">
        <f>C25+D25</f>
        <v>0</v>
      </c>
      <c r="F25" s="14">
        <f>'3- Calcule buget'!J52-'3- Calcule buget'!J53</f>
        <v>0</v>
      </c>
      <c r="G25" s="14">
        <f>'3- Calcule buget'!K52-'3- Calcule buget'!K53</f>
        <v>0</v>
      </c>
      <c r="H25" s="14">
        <f>'3- Calcule buget'!L52-'3- Calcule buget'!L53</f>
        <v>0</v>
      </c>
      <c r="I25" s="14">
        <f>E25+H25</f>
        <v>0</v>
      </c>
      <c r="J25" s="351" t="s">
        <v>320</v>
      </c>
      <c r="K25" s="352" t="s">
        <v>321</v>
      </c>
    </row>
    <row r="26" spans="1:13" ht="32.25" customHeight="1" x14ac:dyDescent="0.25">
      <c r="A26" s="212" t="s">
        <v>259</v>
      </c>
      <c r="B26" s="6" t="s">
        <v>222</v>
      </c>
      <c r="C26" s="14">
        <f>'3- Calcule buget'!G43+'3- Calcule buget'!G45+'3- Calcule buget'!G47+'3- Calcule buget'!G49+'3- Calcule buget'!G51+'3- Calcule buget'!G53</f>
        <v>0</v>
      </c>
      <c r="D26" s="14">
        <f>'3- Calcule buget'!H43+'3- Calcule buget'!H45+'3- Calcule buget'!H47+'3- Calcule buget'!H49+'3- Calcule buget'!H51+'3- Calcule buget'!H53</f>
        <v>0</v>
      </c>
      <c r="E26" s="14">
        <f>C26+D26</f>
        <v>0</v>
      </c>
      <c r="F26" s="14">
        <f>'3- Calcule buget'!J43+'3- Calcule buget'!J45+'3- Calcule buget'!J47+'3- Calcule buget'!J49+'3- Calcule buget'!J51+'3- Calcule buget'!J53</f>
        <v>0</v>
      </c>
      <c r="G26" s="14">
        <f>'3- Calcule buget'!K43+'3- Calcule buget'!K45+'3- Calcule buget'!K47+'3- Calcule buget'!K49+'3- Calcule buget'!K51+'3- Calcule buget'!K53</f>
        <v>0</v>
      </c>
      <c r="H26" s="14">
        <f>'3- Calcule buget'!L43+'3- Calcule buget'!L45+'3- Calcule buget'!L47+'3- Calcule buget'!L49+'3- Calcule buget'!L51+'3- Calcule buget'!L53</f>
        <v>0</v>
      </c>
      <c r="I26" s="14">
        <f>E26+H26</f>
        <v>0</v>
      </c>
      <c r="J26" s="29"/>
      <c r="K26" s="29"/>
      <c r="L26" s="354" t="str">
        <f>IF(E26&gt;SUM(C49*15%),"!!! Cheltuiala depaseste 15% din valoarea totala eligibila","")</f>
        <v/>
      </c>
      <c r="M26" s="34"/>
    </row>
    <row r="27" spans="1:13" s="8" customFormat="1" x14ac:dyDescent="0.25">
      <c r="A27" s="210"/>
      <c r="B27" s="22" t="s">
        <v>13</v>
      </c>
      <c r="C27" s="23">
        <f t="shared" ref="C27:I27" si="3">C26+C25+C24+C23</f>
        <v>0</v>
      </c>
      <c r="D27" s="23">
        <f t="shared" si="3"/>
        <v>0</v>
      </c>
      <c r="E27" s="23">
        <f t="shared" si="3"/>
        <v>0</v>
      </c>
      <c r="F27" s="23">
        <f t="shared" si="3"/>
        <v>0</v>
      </c>
      <c r="G27" s="23">
        <f t="shared" si="3"/>
        <v>0</v>
      </c>
      <c r="H27" s="23">
        <f t="shared" si="3"/>
        <v>0</v>
      </c>
      <c r="I27" s="23">
        <f t="shared" si="3"/>
        <v>0</v>
      </c>
      <c r="J27" s="30"/>
      <c r="K27" s="30"/>
      <c r="L27" s="21"/>
    </row>
    <row r="28" spans="1:13" x14ac:dyDescent="0.25">
      <c r="A28" s="209" t="s">
        <v>36</v>
      </c>
      <c r="B28" s="390" t="s">
        <v>37</v>
      </c>
      <c r="C28" s="391"/>
      <c r="D28" s="391"/>
      <c r="E28" s="391"/>
      <c r="F28" s="391"/>
      <c r="G28" s="391"/>
      <c r="H28" s="391"/>
      <c r="I28" s="391"/>
      <c r="J28" s="29"/>
      <c r="K28" s="29"/>
    </row>
    <row r="29" spans="1:13" ht="74.650000000000006" x14ac:dyDescent="0.25">
      <c r="A29" s="212" t="str">
        <f>'3- Calcule buget'!A56</f>
        <v>5.1.</v>
      </c>
      <c r="B29" s="12" t="str">
        <f>'3- Calcule buget'!B56</f>
        <v>Organizare de şantier</v>
      </c>
      <c r="C29" s="14">
        <f>'3- Calcule buget'!G56</f>
        <v>0</v>
      </c>
      <c r="D29" s="14">
        <f>'3- Calcule buget'!H56</f>
        <v>0</v>
      </c>
      <c r="E29" s="14">
        <f>'3- Calcule buget'!I56</f>
        <v>0</v>
      </c>
      <c r="F29" s="14">
        <f>'3- Calcule buget'!J56</f>
        <v>0</v>
      </c>
      <c r="G29" s="14">
        <f>'3- Calcule buget'!K56</f>
        <v>0</v>
      </c>
      <c r="H29" s="14">
        <f>'3- Calcule buget'!L56</f>
        <v>0</v>
      </c>
      <c r="I29" s="14">
        <f>E29+H29</f>
        <v>0</v>
      </c>
      <c r="J29" s="352" t="s">
        <v>307</v>
      </c>
      <c r="K29" s="351" t="s">
        <v>483</v>
      </c>
    </row>
    <row r="30" spans="1:13" ht="161.69999999999999" x14ac:dyDescent="0.25">
      <c r="A30" s="212" t="str">
        <f>'3- Calcule buget'!A59</f>
        <v>5.2.</v>
      </c>
      <c r="B30" s="12" t="str">
        <f>'3- Calcule buget'!B59</f>
        <v>Comisioane, cote, taxe, costul creditului</v>
      </c>
      <c r="C30" s="14">
        <f>'3- Calcule buget'!G59</f>
        <v>0</v>
      </c>
      <c r="D30" s="14">
        <f>'3- Calcule buget'!H59</f>
        <v>0</v>
      </c>
      <c r="E30" s="14">
        <f>'3- Calcule buget'!I59</f>
        <v>0</v>
      </c>
      <c r="F30" s="14">
        <f>'3- Calcule buget'!J59</f>
        <v>0</v>
      </c>
      <c r="G30" s="14">
        <f>'3- Calcule buget'!K59</f>
        <v>0</v>
      </c>
      <c r="H30" s="14">
        <f>'3- Calcule buget'!L59</f>
        <v>0</v>
      </c>
      <c r="I30" s="14">
        <f>E30+H30</f>
        <v>0</v>
      </c>
      <c r="J30" s="352" t="s">
        <v>325</v>
      </c>
      <c r="K30" s="351" t="s">
        <v>326</v>
      </c>
    </row>
    <row r="31" spans="1:13" x14ac:dyDescent="0.25">
      <c r="A31" s="212" t="str">
        <f>'3- Calcule buget'!A65</f>
        <v>5.3.</v>
      </c>
      <c r="B31" s="12" t="str">
        <f>'3- Calcule buget'!B65</f>
        <v>Cheltuieli diverse şi neprevăzute</v>
      </c>
      <c r="C31" s="14">
        <f>'3- Calcule buget'!G65</f>
        <v>0</v>
      </c>
      <c r="D31" s="14">
        <f>'3- Calcule buget'!H65</f>
        <v>0</v>
      </c>
      <c r="E31" s="14">
        <f>'3- Calcule buget'!I65</f>
        <v>0</v>
      </c>
      <c r="F31" s="14">
        <f>'3- Calcule buget'!J65</f>
        <v>0</v>
      </c>
      <c r="G31" s="14">
        <f>'3- Calcule buget'!K65</f>
        <v>0</v>
      </c>
      <c r="H31" s="14">
        <f>'3- Calcule buget'!L65</f>
        <v>0</v>
      </c>
      <c r="I31" s="14">
        <f>E31+H31</f>
        <v>0</v>
      </c>
      <c r="J31" s="352" t="s">
        <v>307</v>
      </c>
      <c r="K31" s="352" t="s">
        <v>327</v>
      </c>
      <c r="L31" s="334" t="str">
        <f>IF(E31&gt;SUM((E27+E10)*10%),"!!! Cheltuiala depaseste 10% din valoarea cheltuielilor eligibile cap. 3","")</f>
        <v/>
      </c>
    </row>
    <row r="32" spans="1:13" s="8" customFormat="1" x14ac:dyDescent="0.25">
      <c r="A32" s="210"/>
      <c r="B32" s="22" t="s">
        <v>29</v>
      </c>
      <c r="C32" s="23">
        <f>SUM(C29:C31)</f>
        <v>0</v>
      </c>
      <c r="D32" s="23">
        <f>SUM(D29:D31)</f>
        <v>0</v>
      </c>
      <c r="E32" s="23">
        <f>C32+D32</f>
        <v>0</v>
      </c>
      <c r="F32" s="23">
        <f>SUM(F29:F31)</f>
        <v>0</v>
      </c>
      <c r="G32" s="23">
        <f>SUM(G29:G31)</f>
        <v>0</v>
      </c>
      <c r="H32" s="23">
        <f>F32+G32</f>
        <v>0</v>
      </c>
      <c r="I32" s="23">
        <f>E32+H32</f>
        <v>0</v>
      </c>
      <c r="J32" s="30"/>
      <c r="K32" s="30"/>
      <c r="L32" s="21"/>
    </row>
    <row r="33" spans="1:15" x14ac:dyDescent="0.25">
      <c r="A33" s="209" t="s">
        <v>38</v>
      </c>
      <c r="B33" s="404" t="str">
        <f>'3- Calcule buget'!B66</f>
        <v>Cheltuieli pentru informare şi publicitate</v>
      </c>
      <c r="C33" s="405"/>
      <c r="D33" s="405"/>
      <c r="E33" s="405"/>
      <c r="F33" s="405"/>
      <c r="G33" s="405"/>
      <c r="H33" s="405"/>
      <c r="I33" s="406"/>
      <c r="J33" s="29"/>
      <c r="K33" s="29"/>
      <c r="L33" s="334" t="str">
        <f>IF(E33&gt;10000,"!!! Cheltuiala depaseste pragul din ghid","")</f>
        <v/>
      </c>
    </row>
    <row r="34" spans="1:15" ht="37.35" x14ac:dyDescent="0.25">
      <c r="A34" s="211" t="s">
        <v>143</v>
      </c>
      <c r="B34" s="12" t="str">
        <f>'3- Calcule buget'!B67</f>
        <v xml:space="preserve">Cheltuieli cu activitățile obligatorii de informare și publicitate aferente proiectului  </v>
      </c>
      <c r="C34" s="14">
        <f>'3- Calcule buget'!G67</f>
        <v>0</v>
      </c>
      <c r="D34" s="14">
        <f>'3- Calcule buget'!H67</f>
        <v>0</v>
      </c>
      <c r="E34" s="14">
        <f>'3- Calcule buget'!I67</f>
        <v>0</v>
      </c>
      <c r="F34" s="14">
        <f>'3- Calcule buget'!J67</f>
        <v>0</v>
      </c>
      <c r="G34" s="14">
        <f>'3- Calcule buget'!K67</f>
        <v>0</v>
      </c>
      <c r="H34" s="14">
        <f>'3- Calcule buget'!L67</f>
        <v>0</v>
      </c>
      <c r="I34" s="14">
        <f>E34+H34</f>
        <v>0</v>
      </c>
      <c r="J34" s="352" t="s">
        <v>312</v>
      </c>
      <c r="K34" s="351" t="s">
        <v>328</v>
      </c>
    </row>
    <row r="35" spans="1:15" ht="24.9" x14ac:dyDescent="0.25">
      <c r="A35" s="211" t="s">
        <v>108</v>
      </c>
      <c r="B35" s="12" t="s">
        <v>104</v>
      </c>
      <c r="C35" s="14">
        <f>'3- Calcule buget'!G68</f>
        <v>0</v>
      </c>
      <c r="D35" s="14">
        <f>'3- Calcule buget'!H68</f>
        <v>0</v>
      </c>
      <c r="E35" s="14">
        <f>'3- Calcule buget'!I68</f>
        <v>0</v>
      </c>
      <c r="F35" s="14">
        <f>'3- Calcule buget'!J68</f>
        <v>0</v>
      </c>
      <c r="G35" s="14">
        <f>'3- Calcule buget'!K68</f>
        <v>0</v>
      </c>
      <c r="H35" s="14">
        <f>'3- Calcule buget'!L68</f>
        <v>0</v>
      </c>
      <c r="I35" s="14">
        <f>E35+H35</f>
        <v>0</v>
      </c>
      <c r="J35" s="352" t="s">
        <v>312</v>
      </c>
      <c r="K35" s="351" t="s">
        <v>328</v>
      </c>
    </row>
    <row r="36" spans="1:15" x14ac:dyDescent="0.25">
      <c r="A36" s="211"/>
      <c r="B36" s="12"/>
      <c r="C36" s="14"/>
      <c r="D36" s="14"/>
      <c r="E36" s="14">
        <f>C36+D36</f>
        <v>0</v>
      </c>
      <c r="F36" s="14"/>
      <c r="G36" s="14"/>
      <c r="H36" s="14">
        <f>F36+G36</f>
        <v>0</v>
      </c>
      <c r="I36" s="13"/>
      <c r="J36" s="29"/>
      <c r="K36" s="29"/>
    </row>
    <row r="37" spans="1:15" s="8" customFormat="1" x14ac:dyDescent="0.25">
      <c r="A37" s="213"/>
      <c r="B37" s="22" t="s">
        <v>30</v>
      </c>
      <c r="C37" s="23">
        <f>SUM(C34:C35)</f>
        <v>0</v>
      </c>
      <c r="D37" s="23">
        <f t="shared" ref="D37:I37" si="4">SUM(D34:D35)</f>
        <v>0</v>
      </c>
      <c r="E37" s="23">
        <f t="shared" si="4"/>
        <v>0</v>
      </c>
      <c r="F37" s="23">
        <f t="shared" si="4"/>
        <v>0</v>
      </c>
      <c r="G37" s="23">
        <f t="shared" si="4"/>
        <v>0</v>
      </c>
      <c r="H37" s="23">
        <f t="shared" si="4"/>
        <v>0</v>
      </c>
      <c r="I37" s="23">
        <f t="shared" si="4"/>
        <v>0</v>
      </c>
      <c r="J37" s="30"/>
      <c r="K37" s="30"/>
      <c r="L37" s="21"/>
    </row>
    <row r="38" spans="1:15" s="17" customFormat="1" ht="25.85" customHeight="1" x14ac:dyDescent="0.25">
      <c r="A38" s="214" t="s">
        <v>225</v>
      </c>
      <c r="B38" s="390" t="s">
        <v>330</v>
      </c>
      <c r="C38" s="391"/>
      <c r="D38" s="391"/>
      <c r="E38" s="391"/>
      <c r="F38" s="391"/>
      <c r="G38" s="391"/>
      <c r="H38" s="391"/>
      <c r="I38" s="391"/>
      <c r="J38" s="31"/>
      <c r="K38" s="31"/>
      <c r="L38" s="19"/>
    </row>
    <row r="39" spans="1:15" s="17" customFormat="1" ht="37.35" x14ac:dyDescent="0.25">
      <c r="A39" s="207" t="s">
        <v>226</v>
      </c>
      <c r="B39" s="12" t="str">
        <f>'3- Calcule buget'!B77</f>
        <v>Servicii organizare evenimente</v>
      </c>
      <c r="C39" s="13">
        <f>'3- Calcule buget'!G77</f>
        <v>0</v>
      </c>
      <c r="D39" s="13">
        <f>'3- Calcule buget'!H77</f>
        <v>0</v>
      </c>
      <c r="E39" s="13">
        <f>'3- Calcule buget'!I77</f>
        <v>0</v>
      </c>
      <c r="F39" s="13">
        <f>'3- Calcule buget'!J77</f>
        <v>0</v>
      </c>
      <c r="G39" s="13">
        <f>'3- Calcule buget'!K77</f>
        <v>0</v>
      </c>
      <c r="H39" s="13">
        <f>'3- Calcule buget'!L77</f>
        <v>0</v>
      </c>
      <c r="I39" s="14">
        <f t="shared" ref="I39" si="5">E39+H39</f>
        <v>0</v>
      </c>
      <c r="J39" s="352" t="s">
        <v>312</v>
      </c>
      <c r="K39" s="218" t="s">
        <v>484</v>
      </c>
      <c r="L39" s="19"/>
    </row>
    <row r="40" spans="1:15" s="17" customFormat="1" x14ac:dyDescent="0.25">
      <c r="A40" s="207"/>
      <c r="B40" s="12"/>
      <c r="C40" s="13"/>
      <c r="D40" s="13"/>
      <c r="E40" s="13"/>
      <c r="F40" s="13"/>
      <c r="G40" s="13"/>
      <c r="H40" s="13"/>
      <c r="I40" s="14"/>
      <c r="J40" s="103"/>
      <c r="K40" s="103"/>
      <c r="L40" s="19"/>
    </row>
    <row r="41" spans="1:15" s="8" customFormat="1" x14ac:dyDescent="0.25">
      <c r="A41" s="210"/>
      <c r="B41" s="22" t="s">
        <v>224</v>
      </c>
      <c r="C41" s="23">
        <f t="shared" ref="C41:I41" si="6">SUM(C39:C40)</f>
        <v>0</v>
      </c>
      <c r="D41" s="23">
        <f t="shared" si="6"/>
        <v>0</v>
      </c>
      <c r="E41" s="23">
        <f t="shared" si="6"/>
        <v>0</v>
      </c>
      <c r="F41" s="23">
        <f t="shared" si="6"/>
        <v>0</v>
      </c>
      <c r="G41" s="23">
        <f t="shared" si="6"/>
        <v>0</v>
      </c>
      <c r="H41" s="23">
        <f t="shared" si="6"/>
        <v>0</v>
      </c>
      <c r="I41" s="23">
        <f t="shared" si="6"/>
        <v>0</v>
      </c>
      <c r="J41" s="32"/>
      <c r="K41" s="33"/>
      <c r="L41" s="223"/>
    </row>
    <row r="42" spans="1:15" s="8" customFormat="1" x14ac:dyDescent="0.25">
      <c r="A42" s="211"/>
      <c r="B42" s="15"/>
      <c r="C42" s="16"/>
      <c r="D42" s="16"/>
      <c r="E42" s="16"/>
      <c r="F42" s="16"/>
      <c r="G42" s="16"/>
      <c r="H42" s="16"/>
      <c r="I42" s="16"/>
      <c r="J42" s="32"/>
      <c r="K42" s="33"/>
      <c r="L42" s="223"/>
    </row>
    <row r="43" spans="1:15" s="8" customFormat="1" x14ac:dyDescent="0.25">
      <c r="A43" s="215"/>
      <c r="B43" s="24" t="s">
        <v>15</v>
      </c>
      <c r="C43" s="25">
        <f t="shared" ref="C43:I43" si="7">C37+C32+C27+C21+C10+C13+C41</f>
        <v>0</v>
      </c>
      <c r="D43" s="25">
        <f t="shared" si="7"/>
        <v>0</v>
      </c>
      <c r="E43" s="25">
        <f t="shared" si="7"/>
        <v>0</v>
      </c>
      <c r="F43" s="25">
        <f t="shared" si="7"/>
        <v>0</v>
      </c>
      <c r="G43" s="25">
        <f t="shared" si="7"/>
        <v>0</v>
      </c>
      <c r="H43" s="25">
        <f t="shared" si="7"/>
        <v>0</v>
      </c>
      <c r="I43" s="25">
        <f t="shared" si="7"/>
        <v>0</v>
      </c>
      <c r="J43" s="32"/>
      <c r="K43" s="33"/>
      <c r="L43" s="224"/>
      <c r="M43" s="219"/>
      <c r="N43" s="219"/>
      <c r="O43" s="219"/>
    </row>
    <row r="44" spans="1:15" x14ac:dyDescent="0.25">
      <c r="A44" s="216"/>
      <c r="C44" s="20">
        <f>C43-'3- Calcule buget'!G79</f>
        <v>0</v>
      </c>
      <c r="D44" s="20">
        <f>D43-'3- Calcule buget'!H79</f>
        <v>0</v>
      </c>
      <c r="E44" s="20">
        <f>E43-'3- Calcule buget'!I79</f>
        <v>0</v>
      </c>
      <c r="F44" s="20">
        <f>F43-'3- Calcule buget'!J79</f>
        <v>0</v>
      </c>
      <c r="G44" s="20">
        <f>G43-'3- Calcule buget'!K79</f>
        <v>0</v>
      </c>
      <c r="H44" s="20">
        <f>H43-'3- Calcule buget'!L79</f>
        <v>0</v>
      </c>
      <c r="I44" s="20">
        <f>I43-'3- Calcule buget'!E79</f>
        <v>0</v>
      </c>
      <c r="J44" s="26"/>
      <c r="K44" s="27"/>
      <c r="L44" s="222"/>
    </row>
    <row r="45" spans="1:15" x14ac:dyDescent="0.25">
      <c r="B45" s="21"/>
      <c r="D45" s="120"/>
      <c r="E45" s="120"/>
      <c r="F45" s="120"/>
      <c r="G45" s="120"/>
      <c r="H45" s="120"/>
      <c r="I45" s="120"/>
      <c r="J45" s="121"/>
      <c r="K45" s="121"/>
      <c r="L45" s="225"/>
      <c r="M45" s="122"/>
    </row>
    <row r="46" spans="1:15" x14ac:dyDescent="0.25">
      <c r="A46" s="2" t="s">
        <v>44</v>
      </c>
      <c r="B46" s="2" t="s">
        <v>16</v>
      </c>
      <c r="C46" s="202" t="s">
        <v>41</v>
      </c>
      <c r="D46" s="322">
        <f>C49/'1-Date proiect'!B11</f>
        <v>0</v>
      </c>
      <c r="E46" s="323" t="s">
        <v>306</v>
      </c>
      <c r="F46" s="323">
        <v>100000</v>
      </c>
      <c r="G46" s="323">
        <v>12000000</v>
      </c>
      <c r="H46" s="120"/>
      <c r="I46" s="120"/>
      <c r="J46" s="120"/>
      <c r="K46" s="121"/>
      <c r="L46" s="220"/>
      <c r="M46" s="225"/>
      <c r="N46" s="122"/>
    </row>
    <row r="47" spans="1:15" ht="24.9" x14ac:dyDescent="0.25">
      <c r="A47" s="218" t="s">
        <v>17</v>
      </c>
      <c r="B47" s="1" t="s">
        <v>18</v>
      </c>
      <c r="C47" s="4">
        <f>I43</f>
        <v>0</v>
      </c>
      <c r="D47" s="235"/>
      <c r="E47" s="206"/>
      <c r="F47" s="206"/>
      <c r="G47" s="206"/>
      <c r="H47" s="206"/>
      <c r="I47" s="206"/>
      <c r="J47" s="206"/>
      <c r="K47" s="123"/>
      <c r="L47" s="220"/>
      <c r="M47" s="226"/>
      <c r="N47" s="122"/>
    </row>
    <row r="48" spans="1:15" ht="24.9" x14ac:dyDescent="0.25">
      <c r="A48" s="218" t="s">
        <v>48</v>
      </c>
      <c r="B48" s="3" t="s">
        <v>57</v>
      </c>
      <c r="C48" s="5">
        <f>H43</f>
        <v>0</v>
      </c>
      <c r="D48" s="236"/>
      <c r="E48" s="238"/>
      <c r="F48" s="238"/>
      <c r="G48" s="238"/>
      <c r="H48" s="238"/>
      <c r="I48" s="238"/>
      <c r="J48" s="120"/>
      <c r="K48" s="121"/>
      <c r="L48" s="220"/>
      <c r="M48" s="225"/>
      <c r="N48" s="122"/>
    </row>
    <row r="49" spans="1:14" ht="13.1" x14ac:dyDescent="0.25">
      <c r="A49" s="218" t="s">
        <v>49</v>
      </c>
      <c r="B49" s="3" t="s">
        <v>19</v>
      </c>
      <c r="C49" s="5">
        <f>C47-C48</f>
        <v>0</v>
      </c>
      <c r="D49" s="409" t="str">
        <f>IF(D46&lt;F46,"!!! Valoarea minima eligibila este mai mica decat 100.000 euro","")</f>
        <v>!!! Valoarea minima eligibila este mai mica decat 100.000 euro</v>
      </c>
      <c r="E49" s="410"/>
      <c r="F49" s="410"/>
      <c r="G49" s="410"/>
      <c r="H49" s="410"/>
      <c r="I49" s="238"/>
      <c r="J49" s="234"/>
      <c r="K49" s="121"/>
      <c r="L49" s="220"/>
      <c r="M49" s="225"/>
      <c r="N49" s="122"/>
    </row>
    <row r="50" spans="1:14" ht="13.1" x14ac:dyDescent="0.25">
      <c r="A50" s="218" t="s">
        <v>20</v>
      </c>
      <c r="B50" s="1" t="s">
        <v>21</v>
      </c>
      <c r="C50" s="4">
        <f>SUM(C51:C52)</f>
        <v>0</v>
      </c>
      <c r="D50" s="409" t="str">
        <f>IF(D46&gt;G46,"!!! Valoarea maxima eligibila este mai mare decat 12.000.000 euro","")</f>
        <v/>
      </c>
      <c r="E50" s="410"/>
      <c r="F50" s="410"/>
      <c r="G50" s="410"/>
      <c r="H50" s="410"/>
      <c r="I50" s="238"/>
      <c r="J50" s="102"/>
      <c r="K50" s="121"/>
      <c r="L50" s="220"/>
      <c r="M50" s="225"/>
      <c r="N50" s="122"/>
    </row>
    <row r="51" spans="1:14" ht="25.2" customHeight="1" x14ac:dyDescent="0.2">
      <c r="A51" s="218" t="s">
        <v>50</v>
      </c>
      <c r="B51" s="3" t="s">
        <v>22</v>
      </c>
      <c r="C51" s="321">
        <v>0</v>
      </c>
      <c r="D51" s="407" t="str">
        <f>IF(C51&lt;(C49*0.02),"INCORECT! Contributie mai mica decat 2%","")</f>
        <v/>
      </c>
      <c r="E51" s="408"/>
      <c r="F51" s="408"/>
      <c r="G51" s="402"/>
      <c r="H51" s="402"/>
      <c r="I51" s="402"/>
      <c r="J51" s="402"/>
      <c r="K51" s="402"/>
      <c r="L51" s="221"/>
      <c r="M51" s="19"/>
      <c r="N51" s="34"/>
    </row>
    <row r="52" spans="1:14" ht="24.9" x14ac:dyDescent="0.25">
      <c r="A52" s="218" t="s">
        <v>51</v>
      </c>
      <c r="B52" s="3" t="s">
        <v>56</v>
      </c>
      <c r="C52" s="5">
        <f>H43</f>
        <v>0</v>
      </c>
      <c r="E52" s="102"/>
      <c r="F52" s="239"/>
      <c r="G52" s="403"/>
      <c r="H52" s="403"/>
      <c r="I52" s="403"/>
      <c r="J52" s="403"/>
      <c r="K52" s="403"/>
      <c r="L52" s="221"/>
      <c r="M52" s="19"/>
      <c r="N52" s="34"/>
    </row>
    <row r="53" spans="1:14" ht="24.9" x14ac:dyDescent="0.25">
      <c r="A53" s="218" t="s">
        <v>14</v>
      </c>
      <c r="B53" s="1" t="s">
        <v>23</v>
      </c>
      <c r="C53" s="4">
        <f>C47-C50</f>
        <v>0</v>
      </c>
      <c r="D53" s="237"/>
      <c r="E53" s="120"/>
      <c r="F53" s="120"/>
      <c r="G53" s="120"/>
      <c r="H53" s="120"/>
      <c r="I53" s="120"/>
      <c r="J53" s="120"/>
      <c r="K53" s="123"/>
      <c r="L53" s="220"/>
      <c r="M53" s="225"/>
      <c r="N53" s="122"/>
    </row>
    <row r="54" spans="1:14" ht="15.05" x14ac:dyDescent="0.25">
      <c r="D54" s="120"/>
      <c r="E54" s="120"/>
      <c r="F54" s="120"/>
      <c r="G54" s="197"/>
      <c r="H54" s="120"/>
      <c r="I54" s="120"/>
      <c r="J54" s="122"/>
      <c r="K54" s="122"/>
      <c r="L54" s="227"/>
      <c r="M54" s="122"/>
    </row>
    <row r="55" spans="1:14" x14ac:dyDescent="0.25">
      <c r="D55" s="120"/>
      <c r="E55" s="120"/>
      <c r="F55" s="120"/>
      <c r="G55" s="120"/>
      <c r="H55" s="120"/>
      <c r="I55" s="120"/>
      <c r="J55" s="122"/>
      <c r="K55" s="122"/>
      <c r="L55" s="227"/>
      <c r="M55" s="122"/>
    </row>
    <row r="57" spans="1:14" x14ac:dyDescent="0.25">
      <c r="F57" s="102"/>
      <c r="G57" s="102"/>
      <c r="H57" s="102"/>
      <c r="I57" s="102"/>
      <c r="J57" s="34"/>
      <c r="K57" s="203"/>
    </row>
    <row r="58" spans="1:14" x14ac:dyDescent="0.25">
      <c r="C58" s="120"/>
      <c r="F58" s="102"/>
      <c r="G58" s="102"/>
      <c r="H58" s="102"/>
      <c r="I58" s="102"/>
      <c r="J58" s="34"/>
      <c r="K58" s="203"/>
    </row>
    <row r="59" spans="1:14" x14ac:dyDescent="0.25">
      <c r="C59" s="120"/>
      <c r="G59" s="102"/>
      <c r="H59" s="102"/>
      <c r="J59" s="34"/>
      <c r="K59" s="203"/>
    </row>
    <row r="60" spans="1:14" x14ac:dyDescent="0.25">
      <c r="G60" s="102"/>
      <c r="H60" s="102"/>
      <c r="J60" s="34"/>
      <c r="K60" s="203"/>
    </row>
    <row r="61" spans="1:14" x14ac:dyDescent="0.25">
      <c r="J61" s="34"/>
      <c r="K61" s="203"/>
    </row>
  </sheetData>
  <sheetProtection formatColumns="0"/>
  <mergeCells count="20">
    <mergeCell ref="B28:I28"/>
    <mergeCell ref="G51:K51"/>
    <mergeCell ref="G52:K52"/>
    <mergeCell ref="B33:I33"/>
    <mergeCell ref="B38:I38"/>
    <mergeCell ref="D51:F51"/>
    <mergeCell ref="D49:H49"/>
    <mergeCell ref="D50:H50"/>
    <mergeCell ref="B14:I14"/>
    <mergeCell ref="B22:I22"/>
    <mergeCell ref="A1:I1"/>
    <mergeCell ref="C3:D3"/>
    <mergeCell ref="F3:G3"/>
    <mergeCell ref="B5:I5"/>
    <mergeCell ref="B11:I11"/>
    <mergeCell ref="E3:E4"/>
    <mergeCell ref="H3:H4"/>
    <mergeCell ref="I3:I4"/>
    <mergeCell ref="B3:B4"/>
    <mergeCell ref="A3:A4"/>
  </mergeCells>
  <phoneticPr fontId="12" type="noConversion"/>
  <conditionalFormatting sqref="D51">
    <cfRule type="containsText" dxfId="4" priority="1" operator="containsText" text="CORECT">
      <formula>NOT(ISERROR(SEARCH("CORECT",D51)))</formula>
    </cfRule>
    <cfRule type="containsText" dxfId="3" priority="2" operator="containsText" text="INCORECT">
      <formula>NOT(ISERROR(SEARCH("INCORECT",D51)))</formula>
    </cfRule>
  </conditionalFormatting>
  <pageMargins left="0.48007246376811602" right="0.434782608695652" top="0.52" bottom="0.25" header="0.31496062992126" footer="0.31496062992126"/>
  <pageSetup paperSize="9" fitToHeight="0" orientation="landscape" blackAndWhite="1"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Foaie11"/>
  <dimension ref="A1:J74"/>
  <sheetViews>
    <sheetView showGridLines="0" zoomScaleNormal="100" workbookViewId="0">
      <selection activeCell="A25" sqref="A25"/>
    </sheetView>
  </sheetViews>
  <sheetFormatPr defaultColWidth="9.28515625" defaultRowHeight="12.45" x14ac:dyDescent="0.25"/>
  <cols>
    <col min="1" max="1" width="6.28515625" style="148" customWidth="1"/>
    <col min="2" max="2" width="33.140625" style="44" customWidth="1"/>
    <col min="3" max="3" width="12.28515625" style="187" customWidth="1"/>
    <col min="4" max="4" width="11" style="149" customWidth="1"/>
    <col min="5" max="8" width="12.28515625" style="150" customWidth="1"/>
    <col min="9" max="9" width="12.42578125" style="18" bestFit="1" customWidth="1"/>
    <col min="10" max="10" width="11.5703125" style="18" customWidth="1"/>
    <col min="11" max="16384" width="9.28515625" style="18"/>
  </cols>
  <sheetData>
    <row r="1" spans="1:9" ht="19.149999999999999" customHeight="1" x14ac:dyDescent="0.25">
      <c r="A1" s="423" t="s">
        <v>144</v>
      </c>
      <c r="B1" s="423"/>
      <c r="C1" s="423"/>
      <c r="D1" s="423"/>
      <c r="E1" s="423"/>
      <c r="F1" s="423"/>
      <c r="G1" s="423"/>
      <c r="H1" s="423"/>
    </row>
    <row r="2" spans="1:9" ht="40.6" customHeight="1" x14ac:dyDescent="0.25">
      <c r="A2" s="424" t="s">
        <v>241</v>
      </c>
      <c r="B2" s="425"/>
      <c r="C2" s="425"/>
      <c r="D2" s="425"/>
      <c r="E2" s="425"/>
      <c r="F2" s="425"/>
      <c r="G2" s="425"/>
      <c r="H2" s="425"/>
    </row>
    <row r="3" spans="1:9" x14ac:dyDescent="0.25">
      <c r="B3" s="430"/>
      <c r="C3" s="430"/>
    </row>
    <row r="4" spans="1:9" ht="13.95" customHeight="1" x14ac:dyDescent="0.25">
      <c r="A4" s="426" t="s">
        <v>52</v>
      </c>
      <c r="B4" s="431" t="s">
        <v>40</v>
      </c>
      <c r="C4" s="431" t="s">
        <v>45</v>
      </c>
      <c r="D4" s="431" t="s">
        <v>46</v>
      </c>
      <c r="E4" s="414" t="s">
        <v>28</v>
      </c>
      <c r="F4" s="415"/>
      <c r="G4" s="415"/>
      <c r="H4" s="415"/>
      <c r="I4" s="415"/>
    </row>
    <row r="5" spans="1:9" s="152" customFormat="1" ht="15.05" customHeight="1" x14ac:dyDescent="0.25">
      <c r="A5" s="427"/>
      <c r="B5" s="432"/>
      <c r="C5" s="432"/>
      <c r="D5" s="432"/>
      <c r="E5" s="151" t="s">
        <v>24</v>
      </c>
      <c r="F5" s="151" t="s">
        <v>25</v>
      </c>
      <c r="G5" s="151" t="s">
        <v>26</v>
      </c>
      <c r="H5" s="151" t="s">
        <v>27</v>
      </c>
      <c r="I5" s="151" t="s">
        <v>58</v>
      </c>
    </row>
    <row r="6" spans="1:9" s="153" customFormat="1" x14ac:dyDescent="0.25">
      <c r="A6" s="143" t="str">
        <f>'4-Buget_cerere'!A5</f>
        <v>CAP. 1</v>
      </c>
      <c r="B6" s="416" t="str">
        <f>'4-Buget_cerere'!B5:I5</f>
        <v>Cheltuieli pentru obtinerea si/sau amenajarea terenului</v>
      </c>
      <c r="C6" s="417"/>
      <c r="D6" s="417"/>
      <c r="E6" s="417"/>
      <c r="F6" s="417"/>
      <c r="G6" s="417"/>
      <c r="H6" s="418"/>
    </row>
    <row r="7" spans="1:9" s="158" customFormat="1" ht="16.2" customHeight="1" x14ac:dyDescent="0.25">
      <c r="A7" s="144" t="str">
        <f>'4-Buget_cerere'!A6</f>
        <v>1.1.</v>
      </c>
      <c r="B7" s="154" t="str">
        <f>'4-Buget_cerere'!B6</f>
        <v>Obţinerea terenului</v>
      </c>
      <c r="C7" s="155">
        <f>'4-Buget_cerere'!I6</f>
        <v>0</v>
      </c>
      <c r="D7" s="156" t="str">
        <f>IF(E7+F7+G7+H7+I7&lt;&gt;C7,"Eroare!","")</f>
        <v/>
      </c>
      <c r="E7" s="196">
        <v>0</v>
      </c>
      <c r="F7" s="196">
        <v>0</v>
      </c>
      <c r="G7" s="196">
        <v>0</v>
      </c>
      <c r="H7" s="196">
        <v>0</v>
      </c>
      <c r="I7" s="196">
        <v>0</v>
      </c>
    </row>
    <row r="8" spans="1:9" s="158" customFormat="1" x14ac:dyDescent="0.25">
      <c r="A8" s="144" t="str">
        <f>'4-Buget_cerere'!A7</f>
        <v>1.2.</v>
      </c>
      <c r="B8" s="154" t="str">
        <f>'4-Buget_cerere'!B7</f>
        <v>Amenajarea terenului</v>
      </c>
      <c r="C8" s="155">
        <f>'4-Buget_cerere'!I7</f>
        <v>0</v>
      </c>
      <c r="D8" s="156" t="str">
        <f>IF(E8+F8+G8+H8+I8&lt;&gt;C8,"Eroare!","")</f>
        <v/>
      </c>
      <c r="E8" s="196">
        <v>0</v>
      </c>
      <c r="F8" s="196">
        <v>0</v>
      </c>
      <c r="G8" s="196">
        <v>0</v>
      </c>
      <c r="H8" s="196">
        <v>0</v>
      </c>
      <c r="I8" s="196">
        <v>0</v>
      </c>
    </row>
    <row r="9" spans="1:9" s="158" customFormat="1" ht="24.9" x14ac:dyDescent="0.25">
      <c r="A9" s="144" t="str">
        <f>'4-Buget_cerere'!A8</f>
        <v>1.3</v>
      </c>
      <c r="B9" s="154" t="str">
        <f>'4-Buget_cerere'!B8</f>
        <v>Amenajări pentru protecţia mediului şi aducerea terenului la starea iniţială</v>
      </c>
      <c r="C9" s="155">
        <f>'4-Buget_cerere'!I8</f>
        <v>0</v>
      </c>
      <c r="D9" s="156" t="str">
        <f>IF(E9+F9+G9+H9+I9&lt;&gt;C9,"Eroare!","")</f>
        <v/>
      </c>
      <c r="E9" s="196">
        <v>0</v>
      </c>
      <c r="F9" s="196">
        <v>0</v>
      </c>
      <c r="G9" s="196">
        <v>0</v>
      </c>
      <c r="H9" s="196">
        <v>0</v>
      </c>
      <c r="I9" s="196">
        <v>0</v>
      </c>
    </row>
    <row r="10" spans="1:9" s="158" customFormat="1" ht="24.9" hidden="1" x14ac:dyDescent="0.25">
      <c r="A10" s="144" t="str">
        <f>'4-Buget_cerere'!A9</f>
        <v>1.4.</v>
      </c>
      <c r="B10" s="154" t="str">
        <f>'4-Buget_cerere'!B9</f>
        <v>Cheltuieli pentru relocarea/protecţia utilităţilor</v>
      </c>
      <c r="C10" s="155">
        <f>'4-Buget_cerere'!I9</f>
        <v>0</v>
      </c>
      <c r="D10" s="156" t="str">
        <f>IF(E10+F10+G10+H10+I10&lt;&gt;C10,"Eroare!","")</f>
        <v/>
      </c>
      <c r="E10" s="196"/>
      <c r="F10" s="196">
        <v>0</v>
      </c>
      <c r="G10" s="196">
        <v>0</v>
      </c>
      <c r="H10" s="196">
        <v>0</v>
      </c>
      <c r="I10" s="196">
        <v>0</v>
      </c>
    </row>
    <row r="11" spans="1:9" s="153" customFormat="1" x14ac:dyDescent="0.25">
      <c r="A11" s="143"/>
      <c r="B11" s="159" t="str">
        <f>'4-Buget_cerere'!B10</f>
        <v>TOTAL CAPITOL 1</v>
      </c>
      <c r="C11" s="155">
        <f>'4-Buget_cerere'!I10</f>
        <v>0</v>
      </c>
      <c r="D11" s="156" t="str">
        <f>IF(E11+F11+G11+H11+I11&lt;&gt;C11,"Eroare!","")</f>
        <v/>
      </c>
      <c r="E11" s="160">
        <f>E8+E9+E7</f>
        <v>0</v>
      </c>
      <c r="F11" s="160">
        <f>F8+F9+F7</f>
        <v>0</v>
      </c>
      <c r="G11" s="160">
        <f>G8+G9+G7</f>
        <v>0</v>
      </c>
      <c r="H11" s="160">
        <f>H8+H9+H7</f>
        <v>0</v>
      </c>
      <c r="I11" s="160">
        <f>I8+I9+I7</f>
        <v>0</v>
      </c>
    </row>
    <row r="12" spans="1:9" s="153" customFormat="1" x14ac:dyDescent="0.25">
      <c r="A12" s="143" t="str">
        <f>'4-Buget_cerere'!A11</f>
        <v>CAP. 2</v>
      </c>
      <c r="B12" s="416" t="str">
        <f>'4-Buget_cerere'!B11</f>
        <v>Cheltuieli pt asigurarea utilităţilor necesare obiectivului</v>
      </c>
      <c r="C12" s="417"/>
      <c r="D12" s="417"/>
      <c r="E12" s="417"/>
      <c r="F12" s="417"/>
      <c r="G12" s="417"/>
      <c r="H12" s="418"/>
    </row>
    <row r="13" spans="1:9" s="153" customFormat="1" ht="24.9" x14ac:dyDescent="0.25">
      <c r="A13" s="144" t="str">
        <f>'4-Buget_cerere'!A12</f>
        <v>2.1</v>
      </c>
      <c r="B13" s="154" t="str">
        <f>'4-Buget_cerere'!B12</f>
        <v>Cheltuieli pentru asigurarea utilităţilor necesare obiectivului de investiţii</v>
      </c>
      <c r="C13" s="155">
        <f>'4-Buget_cerere'!I12</f>
        <v>0</v>
      </c>
      <c r="D13" s="156" t="str">
        <f>IF(E13+F13+G13+H13+I13&lt;&gt;C13,"Eroare!","")</f>
        <v/>
      </c>
      <c r="E13" s="196">
        <v>0</v>
      </c>
      <c r="F13" s="196">
        <v>0</v>
      </c>
      <c r="G13" s="196">
        <v>0</v>
      </c>
      <c r="H13" s="196">
        <v>0</v>
      </c>
      <c r="I13" s="196">
        <v>0</v>
      </c>
    </row>
    <row r="14" spans="1:9" s="153" customFormat="1" x14ac:dyDescent="0.25">
      <c r="A14" s="143"/>
      <c r="B14" s="161" t="str">
        <f>'4-Buget_cerere'!B13</f>
        <v> TOTAL CAPITOL 2</v>
      </c>
      <c r="C14" s="155">
        <f>'4-Buget_cerere'!I13</f>
        <v>0</v>
      </c>
      <c r="D14" s="156" t="str">
        <f>IF(E14+F14+G14+H14+I14&lt;&gt;C14,"Eroare!","")</f>
        <v/>
      </c>
      <c r="E14" s="160">
        <f>E13</f>
        <v>0</v>
      </c>
      <c r="F14" s="160">
        <f>F13</f>
        <v>0</v>
      </c>
      <c r="G14" s="160">
        <f>G13</f>
        <v>0</v>
      </c>
      <c r="H14" s="160">
        <f>H13</f>
        <v>0</v>
      </c>
      <c r="I14" s="160">
        <f>I13</f>
        <v>0</v>
      </c>
    </row>
    <row r="15" spans="1:9" s="153" customFormat="1" x14ac:dyDescent="0.25">
      <c r="A15" s="143" t="str">
        <f>'4-Buget_cerere'!A14</f>
        <v>CAP. 3</v>
      </c>
      <c r="B15" s="416" t="str">
        <f>'4-Buget_cerere'!B14</f>
        <v>Cheltuieli pentru proiectare și asistență tehnică</v>
      </c>
      <c r="C15" s="417"/>
      <c r="D15" s="417"/>
      <c r="E15" s="417"/>
      <c r="F15" s="417"/>
      <c r="G15" s="417"/>
      <c r="H15" s="418"/>
    </row>
    <row r="16" spans="1:9" s="158" customFormat="1" x14ac:dyDescent="0.25">
      <c r="A16" s="144" t="str">
        <f>'4-Buget_cerere'!A15</f>
        <v>3.1.</v>
      </c>
      <c r="B16" s="154" t="str">
        <f>'4-Buget_cerere'!B15</f>
        <v>Studii</v>
      </c>
      <c r="C16" s="155">
        <f>'4-Buget_cerere'!I15</f>
        <v>0</v>
      </c>
      <c r="D16" s="156" t="str">
        <f t="shared" ref="D16:D21" si="0">IF(E16+F16+G16+H16+I16&lt;&gt;C16,"Eroare!","")</f>
        <v/>
      </c>
      <c r="E16" s="196">
        <v>0</v>
      </c>
      <c r="F16" s="196">
        <v>0</v>
      </c>
      <c r="G16" s="196">
        <v>0</v>
      </c>
      <c r="H16" s="196">
        <v>0</v>
      </c>
      <c r="I16" s="196">
        <v>0</v>
      </c>
    </row>
    <row r="17" spans="1:9" s="158" customFormat="1" ht="37.35" x14ac:dyDescent="0.25">
      <c r="A17" s="144" t="str">
        <f>'4-Buget_cerere'!A16</f>
        <v xml:space="preserve">3.2. </v>
      </c>
      <c r="B17" s="154" t="str">
        <f>'4-Buget_cerere'!B16</f>
        <v>Documentaţii-suport şi cheltuieli pentru obţinerea de avize, acorduri şi autorizaţii</v>
      </c>
      <c r="C17" s="155">
        <f>'4-Buget_cerere'!I16</f>
        <v>0</v>
      </c>
      <c r="D17" s="156" t="str">
        <f t="shared" si="0"/>
        <v/>
      </c>
      <c r="E17" s="196">
        <v>0</v>
      </c>
      <c r="F17" s="196">
        <v>0</v>
      </c>
      <c r="G17" s="196">
        <v>0</v>
      </c>
      <c r="H17" s="196">
        <v>0</v>
      </c>
      <c r="I17" s="196">
        <v>0</v>
      </c>
    </row>
    <row r="18" spans="1:9" s="158" customFormat="1" x14ac:dyDescent="0.25">
      <c r="A18" s="144" t="str">
        <f>'4-Buget_cerere'!A18</f>
        <v>3.3.</v>
      </c>
      <c r="B18" s="154" t="str">
        <f>'4-Buget_cerere'!B18</f>
        <v>Proiectare</v>
      </c>
      <c r="C18" s="155">
        <f>'4-Buget_cerere'!I18</f>
        <v>0</v>
      </c>
      <c r="D18" s="156" t="str">
        <f t="shared" si="0"/>
        <v/>
      </c>
      <c r="E18" s="196">
        <v>0</v>
      </c>
      <c r="F18" s="196">
        <v>0</v>
      </c>
      <c r="G18" s="196">
        <v>0</v>
      </c>
      <c r="H18" s="196">
        <v>0</v>
      </c>
      <c r="I18" s="196">
        <v>0</v>
      </c>
    </row>
    <row r="19" spans="1:9" s="158" customFormat="1" x14ac:dyDescent="0.25">
      <c r="A19" s="154" t="str">
        <f>'4-Buget_cerere'!A19</f>
        <v>3.4.</v>
      </c>
      <c r="B19" s="154" t="str">
        <f>'4-Buget_cerere'!B19</f>
        <v>Consultanţă</v>
      </c>
      <c r="C19" s="155">
        <f>'4-Buget_cerere'!I19</f>
        <v>0</v>
      </c>
      <c r="D19" s="156" t="str">
        <f t="shared" si="0"/>
        <v/>
      </c>
      <c r="E19" s="196">
        <v>0</v>
      </c>
      <c r="F19" s="196">
        <v>0</v>
      </c>
      <c r="G19" s="196">
        <v>0</v>
      </c>
      <c r="H19" s="196">
        <v>0</v>
      </c>
      <c r="I19" s="196">
        <v>0</v>
      </c>
    </row>
    <row r="20" spans="1:9" s="158" customFormat="1" x14ac:dyDescent="0.25">
      <c r="A20" s="144" t="str">
        <f>'4-Buget_cerere'!A20</f>
        <v>3.5.</v>
      </c>
      <c r="B20" s="154" t="str">
        <f>'4-Buget_cerere'!B20</f>
        <v>Asistenţă tehnică</v>
      </c>
      <c r="C20" s="155">
        <f>'4-Buget_cerere'!I20</f>
        <v>0</v>
      </c>
      <c r="D20" s="156" t="str">
        <f t="shared" si="0"/>
        <v/>
      </c>
      <c r="E20" s="196">
        <v>0</v>
      </c>
      <c r="F20" s="196">
        <v>0</v>
      </c>
      <c r="G20" s="196">
        <v>0</v>
      </c>
      <c r="H20" s="196">
        <v>0</v>
      </c>
      <c r="I20" s="196">
        <v>0</v>
      </c>
    </row>
    <row r="21" spans="1:9" s="153" customFormat="1" x14ac:dyDescent="0.25">
      <c r="A21" s="143"/>
      <c r="B21" s="161" t="str">
        <f>'4-Buget_cerere'!B21</f>
        <v> TOTAL CAPITOL 3</v>
      </c>
      <c r="C21" s="155">
        <f>'4-Buget_cerere'!I21</f>
        <v>0</v>
      </c>
      <c r="D21" s="156" t="str">
        <f t="shared" si="0"/>
        <v/>
      </c>
      <c r="E21" s="160">
        <f>E16+E17+E18+E19+E20</f>
        <v>0</v>
      </c>
      <c r="F21" s="160">
        <f>F16+F17+F18+F19+F20</f>
        <v>0</v>
      </c>
      <c r="G21" s="160">
        <f>G16+G17+G18+G19+G20</f>
        <v>0</v>
      </c>
      <c r="H21" s="160">
        <f>H16+H17+H18+H19+H20</f>
        <v>0</v>
      </c>
      <c r="I21" s="160">
        <f>I16+I17+I18+I19+I20</f>
        <v>0</v>
      </c>
    </row>
    <row r="22" spans="1:9" s="153" customFormat="1" x14ac:dyDescent="0.25">
      <c r="A22" s="143" t="str">
        <f>'4-Buget_cerere'!A22</f>
        <v>CAP. 4</v>
      </c>
      <c r="B22" s="416" t="str">
        <f>'4-Buget_cerere'!B22</f>
        <v>Cheltuieli pentru investiţia de bază</v>
      </c>
      <c r="C22" s="417"/>
      <c r="D22" s="417"/>
      <c r="E22" s="417"/>
      <c r="F22" s="417"/>
      <c r="G22" s="417"/>
      <c r="H22" s="418"/>
    </row>
    <row r="23" spans="1:9" s="158" customFormat="1" x14ac:dyDescent="0.25">
      <c r="A23" s="144" t="str">
        <f>'4-Buget_cerere'!A23</f>
        <v>4.1.</v>
      </c>
      <c r="B23" s="154" t="str">
        <f>'4-Buget_cerere'!B23</f>
        <v>Construcţii şi instalaţii</v>
      </c>
      <c r="C23" s="155">
        <f>'4-Buget_cerere'!I23</f>
        <v>0</v>
      </c>
      <c r="D23" s="156" t="str">
        <f>IF(E23+F23+G23+H23+I23&lt;&gt;C23,"Eroare!","")</f>
        <v/>
      </c>
      <c r="E23" s="196">
        <v>0</v>
      </c>
      <c r="F23" s="196">
        <v>0</v>
      </c>
      <c r="G23" s="196">
        <v>0</v>
      </c>
      <c r="H23" s="196">
        <v>0</v>
      </c>
      <c r="I23" s="196">
        <v>0</v>
      </c>
    </row>
    <row r="24" spans="1:9" s="158" customFormat="1" x14ac:dyDescent="0.25">
      <c r="A24" s="144" t="str">
        <f>'4-Buget_cerere'!A24</f>
        <v>4.2.</v>
      </c>
      <c r="B24" s="154" t="str">
        <f>'4-Buget_cerere'!B24</f>
        <v>Dotări</v>
      </c>
      <c r="C24" s="155">
        <f>'4-Buget_cerere'!I24</f>
        <v>0</v>
      </c>
      <c r="D24" s="156" t="str">
        <f>IF(E24+F24+G24+H24+I24&lt;&gt;C24,"Eroare!","")</f>
        <v/>
      </c>
      <c r="E24" s="196">
        <v>0</v>
      </c>
      <c r="F24" s="196">
        <v>0</v>
      </c>
      <c r="G24" s="196">
        <v>0</v>
      </c>
      <c r="H24" s="196">
        <v>0</v>
      </c>
      <c r="I24" s="196">
        <v>0</v>
      </c>
    </row>
    <row r="25" spans="1:9" s="158" customFormat="1" x14ac:dyDescent="0.25">
      <c r="A25" s="144">
        <f>'4-Buget_cerere'!A25</f>
        <v>0</v>
      </c>
      <c r="B25" s="154" t="str">
        <f>'4-Buget_cerere'!B25</f>
        <v>Active necorporale</v>
      </c>
      <c r="C25" s="155">
        <f>'4-Buget_cerere'!I25</f>
        <v>0</v>
      </c>
      <c r="D25" s="156" t="str">
        <f>IF(E25+F25+G25+H25+I25&lt;&gt;C25,"Eroare!","")</f>
        <v/>
      </c>
      <c r="E25" s="196">
        <v>0</v>
      </c>
      <c r="F25" s="196">
        <v>0</v>
      </c>
      <c r="G25" s="196">
        <v>0</v>
      </c>
      <c r="H25" s="196">
        <v>0</v>
      </c>
      <c r="I25" s="196">
        <v>0</v>
      </c>
    </row>
    <row r="26" spans="1:9" s="158" customFormat="1" ht="24.9" x14ac:dyDescent="0.25">
      <c r="A26" s="144" t="str">
        <f>'4-Buget_cerere'!A26</f>
        <v>4.3.</v>
      </c>
      <c r="B26" s="154" t="str">
        <f>'4-Buget_cerere'!B26</f>
        <v xml:space="preserve">Construcţii, instalaţii și dotări  aferente măsurilor conexe </v>
      </c>
      <c r="C26" s="155">
        <f>'4-Buget_cerere'!I26</f>
        <v>0</v>
      </c>
      <c r="D26" s="156" t="str">
        <f>IF(E26+F26+G26+H26+I26&lt;&gt;C26,"Eroare!","")</f>
        <v/>
      </c>
      <c r="E26" s="196">
        <v>0</v>
      </c>
      <c r="F26" s="196">
        <v>0</v>
      </c>
      <c r="G26" s="196">
        <v>0</v>
      </c>
      <c r="H26" s="196">
        <v>0</v>
      </c>
      <c r="I26" s="196">
        <v>0</v>
      </c>
    </row>
    <row r="27" spans="1:9" s="153" customFormat="1" x14ac:dyDescent="0.25">
      <c r="A27" s="143"/>
      <c r="B27" s="161" t="str">
        <f>'4-Buget_cerere'!B27</f>
        <v>TOTAL CAPITOL 4</v>
      </c>
      <c r="C27" s="155">
        <f>'4-Buget_cerere'!I27</f>
        <v>0</v>
      </c>
      <c r="D27" s="156" t="str">
        <f>IF(E27+F27+G27+H27+I27&lt;&gt;C27,"Eroare!","")</f>
        <v/>
      </c>
      <c r="E27" s="160">
        <f>SUM(E23:E26)</f>
        <v>0</v>
      </c>
      <c r="F27" s="160">
        <f>SUM(F23:F26)</f>
        <v>0</v>
      </c>
      <c r="G27" s="160">
        <f>SUM(G23:G26)</f>
        <v>0</v>
      </c>
      <c r="H27" s="160">
        <f>SUM(H23:H26)</f>
        <v>0</v>
      </c>
      <c r="I27" s="160">
        <f>SUM(I23:I26)</f>
        <v>0</v>
      </c>
    </row>
    <row r="28" spans="1:9" s="153" customFormat="1" x14ac:dyDescent="0.25">
      <c r="A28" s="143" t="str">
        <f>'4-Buget_cerere'!A28</f>
        <v>CAP. 5</v>
      </c>
      <c r="B28" s="416" t="str">
        <f>'4-Buget_cerere'!B28:I28</f>
        <v>Alte cheltuieli</v>
      </c>
      <c r="C28" s="417"/>
      <c r="D28" s="417"/>
      <c r="E28" s="417"/>
      <c r="F28" s="417"/>
      <c r="G28" s="417"/>
      <c r="H28" s="418"/>
    </row>
    <row r="29" spans="1:9" s="158" customFormat="1" x14ac:dyDescent="0.25">
      <c r="A29" s="144" t="str">
        <f>'4-Buget_cerere'!A29</f>
        <v>5.1.</v>
      </c>
      <c r="B29" s="154" t="str">
        <f>'4-Buget_cerere'!B29</f>
        <v>Organizare de şantier</v>
      </c>
      <c r="C29" s="155">
        <f>'4-Buget_cerere'!I29</f>
        <v>0</v>
      </c>
      <c r="D29" s="156" t="str">
        <f>IF(E29+F29+G29+H29+I29&lt;&gt;C29,"Eroare!","")</f>
        <v/>
      </c>
      <c r="E29" s="196">
        <v>0</v>
      </c>
      <c r="F29" s="196">
        <v>0</v>
      </c>
      <c r="G29" s="196">
        <v>0</v>
      </c>
      <c r="H29" s="196">
        <v>0</v>
      </c>
      <c r="I29" s="196">
        <v>0</v>
      </c>
    </row>
    <row r="30" spans="1:9" s="153" customFormat="1" ht="24.9" x14ac:dyDescent="0.25">
      <c r="A30" s="144" t="str">
        <f>'4-Buget_cerere'!A30</f>
        <v>5.2.</v>
      </c>
      <c r="B30" s="154" t="str">
        <f>'4-Buget_cerere'!B30</f>
        <v>Comisioane, cote, taxe, costul creditului</v>
      </c>
      <c r="C30" s="155">
        <f>'4-Buget_cerere'!I30</f>
        <v>0</v>
      </c>
      <c r="D30" s="156" t="str">
        <f>IF(E30+F30+G30+H30+I30&lt;&gt;C30,"Eroare!","")</f>
        <v/>
      </c>
      <c r="E30" s="196">
        <v>0</v>
      </c>
      <c r="F30" s="196">
        <v>0</v>
      </c>
      <c r="G30" s="196">
        <v>0</v>
      </c>
      <c r="H30" s="196">
        <v>0</v>
      </c>
      <c r="I30" s="196">
        <v>0</v>
      </c>
    </row>
    <row r="31" spans="1:9" s="153" customFormat="1" x14ac:dyDescent="0.25">
      <c r="A31" s="144" t="str">
        <f>'4-Buget_cerere'!A31</f>
        <v>5.3.</v>
      </c>
      <c r="B31" s="154" t="str">
        <f>'4-Buget_cerere'!B31</f>
        <v>Cheltuieli diverse şi neprevăzute</v>
      </c>
      <c r="C31" s="155">
        <f>'4-Buget_cerere'!I31</f>
        <v>0</v>
      </c>
      <c r="D31" s="156" t="str">
        <f>IF(E31+F31+G31+H31+I31&lt;&gt;C31,"Eroare!","")</f>
        <v/>
      </c>
      <c r="E31" s="196">
        <v>0</v>
      </c>
      <c r="F31" s="196">
        <v>0</v>
      </c>
      <c r="G31" s="196">
        <v>0</v>
      </c>
      <c r="H31" s="196">
        <v>0</v>
      </c>
      <c r="I31" s="196">
        <v>0</v>
      </c>
    </row>
    <row r="32" spans="1:9" s="153" customFormat="1" x14ac:dyDescent="0.25">
      <c r="A32" s="143"/>
      <c r="B32" s="161" t="str">
        <f>'4-Buget_cerere'!B32</f>
        <v>TOTAL CAPITOL 5</v>
      </c>
      <c r="C32" s="155">
        <f>'4-Buget_cerere'!I32</f>
        <v>0</v>
      </c>
      <c r="D32" s="156" t="str">
        <f>IF(E32+F32+G32+H32+I32&lt;&gt;C32,"Eroare!","")</f>
        <v/>
      </c>
      <c r="E32" s="160">
        <f>SUM(E29:E31)</f>
        <v>0</v>
      </c>
      <c r="F32" s="160">
        <f>SUM(F29:F31)</f>
        <v>0</v>
      </c>
      <c r="G32" s="160">
        <f>SUM(G29:G31)</f>
        <v>0</v>
      </c>
      <c r="H32" s="160">
        <f>SUM(H29:H31)</f>
        <v>0</v>
      </c>
      <c r="I32" s="160">
        <f>SUM(I29:I31)</f>
        <v>0</v>
      </c>
    </row>
    <row r="33" spans="1:10" s="153" customFormat="1" x14ac:dyDescent="0.25">
      <c r="A33" s="143" t="str">
        <f>'4-Buget_cerere'!A33</f>
        <v>CAP. 6</v>
      </c>
      <c r="B33" s="416" t="str">
        <f>'4-Buget_cerere'!B33</f>
        <v>Cheltuieli pentru informare şi publicitate</v>
      </c>
      <c r="C33" s="417"/>
      <c r="D33" s="417"/>
      <c r="E33" s="417"/>
      <c r="F33" s="417"/>
      <c r="G33" s="417"/>
      <c r="H33" s="418"/>
    </row>
    <row r="34" spans="1:10" s="153" customFormat="1" ht="37.35" x14ac:dyDescent="0.25">
      <c r="A34" s="144" t="str">
        <f>'4-Buget_cerere'!A34</f>
        <v>6.1.</v>
      </c>
      <c r="B34" s="154" t="str">
        <f>'4-Buget_cerere'!B34</f>
        <v xml:space="preserve">Cheltuieli cu activitățile obligatorii de informare și publicitate aferente proiectului  </v>
      </c>
      <c r="C34" s="155">
        <f>'4-Buget_cerere'!I34</f>
        <v>0</v>
      </c>
      <c r="D34" s="156" t="str">
        <f>IF(E34+F34+G34+H34+I34&lt;&gt;C34,"Eroare!","")</f>
        <v/>
      </c>
      <c r="E34" s="196">
        <v>0</v>
      </c>
      <c r="F34" s="196">
        <v>0</v>
      </c>
      <c r="G34" s="196">
        <v>0</v>
      </c>
      <c r="H34" s="196">
        <v>0</v>
      </c>
      <c r="I34" s="196">
        <v>0</v>
      </c>
    </row>
    <row r="35" spans="1:10" s="153" customFormat="1" ht="24.9" x14ac:dyDescent="0.25">
      <c r="A35" s="144" t="str">
        <f>'4-Buget_cerere'!A35</f>
        <v xml:space="preserve">6.2. </v>
      </c>
      <c r="B35" s="154" t="str">
        <f>'4-Buget_cerere'!B35</f>
        <v xml:space="preserve">Cheltuielile de promovare a obiectivului de investiție </v>
      </c>
      <c r="C35" s="155">
        <f>'4-Buget_cerere'!I35</f>
        <v>0</v>
      </c>
      <c r="D35" s="156" t="str">
        <f>IF(E35+F35+G35+H35+I35&lt;&gt;C35,"Eroare!","")</f>
        <v/>
      </c>
      <c r="E35" s="196">
        <v>0</v>
      </c>
      <c r="F35" s="196">
        <v>0</v>
      </c>
      <c r="G35" s="196">
        <v>0</v>
      </c>
      <c r="H35" s="196">
        <v>0</v>
      </c>
      <c r="I35" s="196">
        <v>0</v>
      </c>
    </row>
    <row r="36" spans="1:10" s="153" customFormat="1" hidden="1" x14ac:dyDescent="0.25">
      <c r="A36" s="144"/>
      <c r="B36" s="154"/>
      <c r="C36" s="155"/>
      <c r="D36" s="156" t="str">
        <f>IF(E36+F36+G36+H36+I36&lt;&gt;C36,"Eroare!","")</f>
        <v/>
      </c>
      <c r="E36" s="196"/>
      <c r="F36" s="196"/>
      <c r="G36" s="196"/>
      <c r="H36" s="196"/>
      <c r="I36" s="196"/>
    </row>
    <row r="37" spans="1:10" s="153" customFormat="1" x14ac:dyDescent="0.25">
      <c r="A37" s="143"/>
      <c r="B37" s="161" t="str">
        <f>'4-Buget_cerere'!B37</f>
        <v>TOTAL CAPITOL 6</v>
      </c>
      <c r="C37" s="155">
        <f>'4-Buget_cerere'!I37</f>
        <v>0</v>
      </c>
      <c r="D37" s="156" t="str">
        <f>IF(E37+F37+G37+H37+I37&lt;&gt;C37,"Eroare!","")</f>
        <v/>
      </c>
      <c r="E37" s="160">
        <f>SUM(E34:E35)</f>
        <v>0</v>
      </c>
      <c r="F37" s="160">
        <f>SUM(F34:F35)</f>
        <v>0</v>
      </c>
      <c r="G37" s="160">
        <f>SUM(G34:G35)</f>
        <v>0</v>
      </c>
      <c r="H37" s="160">
        <f>SUM(H34:H35)</f>
        <v>0</v>
      </c>
      <c r="I37" s="160">
        <f>SUM(I34:I35)</f>
        <v>0</v>
      </c>
    </row>
    <row r="38" spans="1:10" s="153" customFormat="1" x14ac:dyDescent="0.25">
      <c r="A38" s="143" t="str">
        <f>'4-Buget_cerere'!A38</f>
        <v>CAP. 7</v>
      </c>
      <c r="B38" s="416" t="str">
        <f>'4-Buget_cerere'!B38:I38</f>
        <v xml:space="preserve">Cheltuielile pentru activitati de constientizare/cooperare in domeniul protecției și conservării naturii, biodiversității și infrastructurilor verzi </v>
      </c>
      <c r="C38" s="417"/>
      <c r="D38" s="417"/>
      <c r="E38" s="417"/>
      <c r="F38" s="417"/>
      <c r="G38" s="417"/>
      <c r="H38" s="418"/>
    </row>
    <row r="39" spans="1:10" s="153" customFormat="1" x14ac:dyDescent="0.25">
      <c r="A39" s="143" t="str">
        <f>'4-Buget_cerere'!A39</f>
        <v>7.1.</v>
      </c>
      <c r="B39" s="144" t="str">
        <f>'4-Buget_cerere'!B39</f>
        <v>Servicii organizare evenimente</v>
      </c>
      <c r="C39" s="155">
        <f>'4-Buget_cerere'!I39</f>
        <v>0</v>
      </c>
      <c r="D39" s="156" t="str">
        <f>IF(E39+F39+G39+H39+I39&lt;&gt;C39,"Eroare!","")</f>
        <v/>
      </c>
      <c r="E39" s="196">
        <v>0</v>
      </c>
      <c r="F39" s="196">
        <v>0</v>
      </c>
      <c r="G39" s="196">
        <v>0</v>
      </c>
      <c r="H39" s="196">
        <v>0</v>
      </c>
      <c r="I39" s="196">
        <v>0</v>
      </c>
    </row>
    <row r="40" spans="1:10" s="153" customFormat="1" ht="28.15" customHeight="1" x14ac:dyDescent="0.25">
      <c r="A40" s="143"/>
      <c r="B40" s="159" t="str">
        <f>'4-Buget_cerere'!B41</f>
        <v>TOTAL CAPITOL 7</v>
      </c>
      <c r="C40" s="155">
        <f>'4-Buget_cerere'!I41</f>
        <v>0</v>
      </c>
      <c r="D40" s="156" t="str">
        <f t="shared" ref="D40:D46" si="1">IF(E40+F40+G40+H40+I40&lt;&gt;C40,"Eroare!","")</f>
        <v/>
      </c>
      <c r="E40" s="160">
        <f>SUM(E39)</f>
        <v>0</v>
      </c>
      <c r="F40" s="160">
        <f>SUM(F39)</f>
        <v>0</v>
      </c>
      <c r="G40" s="160">
        <f>SUM(G39)</f>
        <v>0</v>
      </c>
      <c r="H40" s="160">
        <f>SUM(H39)</f>
        <v>0</v>
      </c>
      <c r="I40" s="160">
        <f>SUM(I39)</f>
        <v>0</v>
      </c>
    </row>
    <row r="41" spans="1:10" s="153" customFormat="1" x14ac:dyDescent="0.25">
      <c r="A41" s="143"/>
      <c r="B41" s="159"/>
      <c r="C41" s="155"/>
      <c r="D41" s="156"/>
      <c r="E41" s="160"/>
      <c r="F41" s="160"/>
      <c r="G41" s="160"/>
      <c r="H41" s="160"/>
      <c r="I41" s="160"/>
    </row>
    <row r="42" spans="1:10" s="153" customFormat="1" hidden="1" x14ac:dyDescent="0.25">
      <c r="A42" s="143"/>
      <c r="B42" s="143"/>
      <c r="C42" s="155">
        <f>'4-Buget_cerere'!J47</f>
        <v>0</v>
      </c>
      <c r="D42" s="156" t="str">
        <f t="shared" si="1"/>
        <v/>
      </c>
      <c r="E42" s="157"/>
      <c r="F42" s="157"/>
      <c r="G42" s="157"/>
      <c r="H42" s="157"/>
      <c r="I42" s="157"/>
    </row>
    <row r="43" spans="1:10" s="153" customFormat="1" hidden="1" x14ac:dyDescent="0.25">
      <c r="A43" s="143"/>
      <c r="B43" s="143"/>
      <c r="C43" s="155">
        <f>'4-Buget_cerere'!J48</f>
        <v>0</v>
      </c>
      <c r="D43" s="156" t="str">
        <f t="shared" si="1"/>
        <v/>
      </c>
      <c r="E43" s="157"/>
      <c r="F43" s="157"/>
      <c r="G43" s="157"/>
      <c r="H43" s="157"/>
      <c r="I43" s="157"/>
    </row>
    <row r="44" spans="1:10" s="153" customFormat="1" x14ac:dyDescent="0.25">
      <c r="A44" s="145"/>
      <c r="B44" s="162" t="str">
        <f>'4-Buget_cerere'!B43</f>
        <v>TOTAL GENERAL</v>
      </c>
      <c r="C44" s="155">
        <f>'4-Buget_cerere'!I43</f>
        <v>0</v>
      </c>
      <c r="D44" s="156" t="str">
        <f>IF(E44+F44+G44+H44+I44&lt;&gt;C44,"Eroare!","")</f>
        <v/>
      </c>
      <c r="E44" s="160">
        <f>E11+E14+E21+E27+E32+E37+E40</f>
        <v>0</v>
      </c>
      <c r="F44" s="160">
        <f>F11+F14+F21+F27+F32+F37+F40</f>
        <v>0</v>
      </c>
      <c r="G44" s="160">
        <f>G11+G14+G21+G27+G32+G37+G40</f>
        <v>0</v>
      </c>
      <c r="H44" s="160">
        <f>H11+H14+H21+H27+H32+H37+H40</f>
        <v>0</v>
      </c>
      <c r="I44" s="160">
        <f>I11+I14+I21+I27+I32+I37+I40</f>
        <v>0</v>
      </c>
    </row>
    <row r="45" spans="1:10" s="165" customFormat="1" x14ac:dyDescent="0.25">
      <c r="A45" s="163"/>
      <c r="B45" s="164" t="s">
        <v>235</v>
      </c>
      <c r="C45" s="155">
        <f>'4-Buget_cerere'!C43+'4-Buget_cerere'!D43</f>
        <v>0</v>
      </c>
      <c r="D45" s="156" t="str">
        <f t="shared" si="1"/>
        <v/>
      </c>
      <c r="E45" s="160">
        <f>E44-E46</f>
        <v>0</v>
      </c>
      <c r="F45" s="160">
        <f>F44-F46</f>
        <v>0</v>
      </c>
      <c r="G45" s="160">
        <f>G44-G46</f>
        <v>0</v>
      </c>
      <c r="H45" s="160">
        <f>H44-H46</f>
        <v>0</v>
      </c>
      <c r="I45" s="160">
        <f>I44-I46</f>
        <v>0</v>
      </c>
      <c r="J45" s="166"/>
    </row>
    <row r="46" spans="1:10" s="165" customFormat="1" ht="15.05" customHeight="1" x14ac:dyDescent="0.25">
      <c r="A46" s="163"/>
      <c r="B46" s="164" t="s">
        <v>236</v>
      </c>
      <c r="C46" s="155">
        <f>'4-Buget_cerere'!H43</f>
        <v>0</v>
      </c>
      <c r="D46" s="156" t="str">
        <f t="shared" si="1"/>
        <v/>
      </c>
      <c r="E46" s="196">
        <v>0</v>
      </c>
      <c r="F46" s="196">
        <v>0</v>
      </c>
      <c r="G46" s="196">
        <v>0</v>
      </c>
      <c r="H46" s="196">
        <v>0</v>
      </c>
      <c r="I46" s="196">
        <v>0</v>
      </c>
    </row>
    <row r="47" spans="1:10" s="168" customFormat="1" x14ac:dyDescent="0.25">
      <c r="A47" s="146"/>
      <c r="B47" s="147" t="s">
        <v>237</v>
      </c>
      <c r="C47" s="167"/>
      <c r="D47" s="167"/>
      <c r="E47" s="273" t="e">
        <f>E45/$C$45</f>
        <v>#DIV/0!</v>
      </c>
      <c r="F47" s="273" t="e">
        <f>F45/$C$45</f>
        <v>#DIV/0!</v>
      </c>
      <c r="G47" s="273" t="e">
        <f>G45/$C$45</f>
        <v>#DIV/0!</v>
      </c>
      <c r="H47" s="273" t="e">
        <f>H45/$C$45</f>
        <v>#DIV/0!</v>
      </c>
      <c r="I47" s="273" t="e">
        <f>I45/$C$45</f>
        <v>#DIV/0!</v>
      </c>
    </row>
    <row r="48" spans="1:10" s="168" customFormat="1" x14ac:dyDescent="0.25">
      <c r="A48" s="146"/>
      <c r="B48" s="147"/>
      <c r="C48" s="167"/>
      <c r="D48" s="167"/>
      <c r="E48" s="273" t="e">
        <f>E44/$C$44</f>
        <v>#DIV/0!</v>
      </c>
      <c r="F48" s="273" t="e">
        <f>F44/$C$44</f>
        <v>#DIV/0!</v>
      </c>
      <c r="G48" s="273" t="e">
        <f>G44/$C$44</f>
        <v>#DIV/0!</v>
      </c>
      <c r="H48" s="273" t="e">
        <f>H44/$C$44</f>
        <v>#DIV/0!</v>
      </c>
      <c r="I48" s="273" t="e">
        <f>I44/$C$44</f>
        <v>#DIV/0!</v>
      </c>
    </row>
    <row r="49" spans="1:10" s="35" customFormat="1" x14ac:dyDescent="0.25">
      <c r="A49" s="169"/>
      <c r="B49" s="170"/>
      <c r="C49" s="171" t="s">
        <v>229</v>
      </c>
      <c r="D49" s="172" t="s">
        <v>231</v>
      </c>
      <c r="E49" s="422" t="s">
        <v>28</v>
      </c>
      <c r="F49" s="422"/>
      <c r="G49" s="422"/>
      <c r="H49" s="422"/>
      <c r="I49" s="422"/>
    </row>
    <row r="50" spans="1:10" s="173" customFormat="1" x14ac:dyDescent="0.25">
      <c r="A50" s="146"/>
      <c r="B50" s="193" t="s">
        <v>232</v>
      </c>
      <c r="C50" s="171" t="s">
        <v>233</v>
      </c>
      <c r="D50" s="172" t="s">
        <v>234</v>
      </c>
      <c r="E50" s="171" t="s">
        <v>24</v>
      </c>
      <c r="F50" s="171" t="s">
        <v>25</v>
      </c>
      <c r="G50" s="171" t="s">
        <v>26</v>
      </c>
      <c r="H50" s="171" t="s">
        <v>27</v>
      </c>
      <c r="I50" s="171" t="s">
        <v>58</v>
      </c>
    </row>
    <row r="51" spans="1:10" s="177" customFormat="1" ht="24.9" x14ac:dyDescent="0.25">
      <c r="A51" s="164" t="str">
        <f>'4-Buget_cerere'!A47</f>
        <v>I</v>
      </c>
      <c r="B51" s="174" t="str">
        <f>'4-Buget_cerere'!B47</f>
        <v>Valoarea totală a cererii de finantare, din care :</v>
      </c>
      <c r="C51" s="175">
        <f>'4-Buget_cerere'!C47</f>
        <v>0</v>
      </c>
      <c r="D51" s="156" t="str">
        <f t="shared" ref="D51:D57" si="2">IF(E51+F51+G51+H51+I51&lt;&gt;C51,"Eroare!","")</f>
        <v/>
      </c>
      <c r="E51" s="176">
        <f>E44</f>
        <v>0</v>
      </c>
      <c r="F51" s="176">
        <f>F44</f>
        <v>0</v>
      </c>
      <c r="G51" s="176">
        <f>G44</f>
        <v>0</v>
      </c>
      <c r="H51" s="176">
        <f>H44</f>
        <v>0</v>
      </c>
      <c r="I51" s="176">
        <f>I44</f>
        <v>0</v>
      </c>
    </row>
    <row r="52" spans="1:10" s="173" customFormat="1" ht="24.9" x14ac:dyDescent="0.25">
      <c r="A52" s="164" t="str">
        <f>'4-Buget_cerere'!A48</f>
        <v>I.a.</v>
      </c>
      <c r="B52" s="174" t="str">
        <f>'4-Buget_cerere'!B48</f>
        <v>Valoarea totala neeligibilă, inclusiv TVA aferenta</v>
      </c>
      <c r="C52" s="175">
        <f>'4-Buget_cerere'!C48</f>
        <v>0</v>
      </c>
      <c r="D52" s="156" t="str">
        <f t="shared" si="2"/>
        <v/>
      </c>
      <c r="E52" s="178">
        <f>E46</f>
        <v>0</v>
      </c>
      <c r="F52" s="178">
        <f>F46</f>
        <v>0</v>
      </c>
      <c r="G52" s="178">
        <f>G46</f>
        <v>0</v>
      </c>
      <c r="H52" s="178">
        <f>H46</f>
        <v>0</v>
      </c>
      <c r="I52" s="178">
        <f>I46</f>
        <v>0</v>
      </c>
    </row>
    <row r="53" spans="1:10" s="173" customFormat="1" x14ac:dyDescent="0.25">
      <c r="A53" s="164" t="str">
        <f>'4-Buget_cerere'!A49</f>
        <v>I.b.</v>
      </c>
      <c r="B53" s="174" t="str">
        <f>'4-Buget_cerere'!B49</f>
        <v xml:space="preserve">Valoarea totala eligibilă </v>
      </c>
      <c r="C53" s="175">
        <f>'4-Buget_cerere'!C49</f>
        <v>0</v>
      </c>
      <c r="D53" s="156" t="str">
        <f t="shared" si="2"/>
        <v/>
      </c>
      <c r="E53" s="178">
        <f>E45</f>
        <v>0</v>
      </c>
      <c r="F53" s="178">
        <f>F45</f>
        <v>0</v>
      </c>
      <c r="G53" s="178">
        <f>G45</f>
        <v>0</v>
      </c>
      <c r="H53" s="178">
        <f>H45</f>
        <v>0</v>
      </c>
      <c r="I53" s="178">
        <f>I45</f>
        <v>0</v>
      </c>
      <c r="J53" s="179"/>
    </row>
    <row r="54" spans="1:10" s="177" customFormat="1" x14ac:dyDescent="0.25">
      <c r="A54" s="164" t="str">
        <f>'4-Buget_cerere'!A50</f>
        <v>II</v>
      </c>
      <c r="B54" s="174" t="str">
        <f>'4-Buget_cerere'!B50</f>
        <v>Contribuţia proprie, din care :</v>
      </c>
      <c r="C54" s="175">
        <f>'4-Buget_cerere'!C50</f>
        <v>0</v>
      </c>
      <c r="D54" s="156" t="e">
        <f t="shared" si="2"/>
        <v>#DIV/0!</v>
      </c>
      <c r="E54" s="176" t="e">
        <f>SUM(E55:E56)</f>
        <v>#DIV/0!</v>
      </c>
      <c r="F54" s="176" t="e">
        <f>SUM(F55:F56)</f>
        <v>#DIV/0!</v>
      </c>
      <c r="G54" s="176" t="e">
        <f>SUM(G55:G56)</f>
        <v>#DIV/0!</v>
      </c>
      <c r="H54" s="176" t="e">
        <f>SUM(H55:H56)</f>
        <v>#DIV/0!</v>
      </c>
      <c r="I54" s="176" t="e">
        <f>SUM(I55:I56)</f>
        <v>#DIV/0!</v>
      </c>
    </row>
    <row r="55" spans="1:10" s="173" customFormat="1" ht="20.65" customHeight="1" x14ac:dyDescent="0.25">
      <c r="A55" s="164" t="str">
        <f>'4-Buget_cerere'!A51</f>
        <v>II.a.</v>
      </c>
      <c r="B55" s="174" t="str">
        <f>'4-Buget_cerere'!B51</f>
        <v xml:space="preserve">Contribuţia solicitantului la cheltuieli eligibile </v>
      </c>
      <c r="C55" s="175">
        <f>'4-Buget_cerere'!C51</f>
        <v>0</v>
      </c>
      <c r="D55" s="156" t="e">
        <f t="shared" si="2"/>
        <v>#DIV/0!</v>
      </c>
      <c r="E55" s="180" t="e">
        <f>E47*'4-Buget_cerere'!$C$51</f>
        <v>#DIV/0!</v>
      </c>
      <c r="F55" s="180" t="e">
        <f>F47*'4-Buget_cerere'!$C$51</f>
        <v>#DIV/0!</v>
      </c>
      <c r="G55" s="180" t="e">
        <f>G47*'4-Buget_cerere'!$C$51</f>
        <v>#DIV/0!</v>
      </c>
      <c r="H55" s="180" t="e">
        <f>H47*'4-Buget_cerere'!$C$51</f>
        <v>#DIV/0!</v>
      </c>
      <c r="I55" s="180" t="e">
        <f>I47*'4-Buget_cerere'!$C$51</f>
        <v>#DIV/0!</v>
      </c>
    </row>
    <row r="56" spans="1:10" s="173" customFormat="1" ht="31.95" customHeight="1" x14ac:dyDescent="0.25">
      <c r="A56" s="164" t="str">
        <f>'4-Buget_cerere'!A52</f>
        <v>II.b.</v>
      </c>
      <c r="B56" s="174" t="str">
        <f>'4-Buget_cerere'!B52</f>
        <v>Contribuţia solicitantului la cheltuieli neeligibile, inclusiv TVA aferenta</v>
      </c>
      <c r="C56" s="175">
        <f>'4-Buget_cerere'!C52</f>
        <v>0</v>
      </c>
      <c r="D56" s="156" t="str">
        <f t="shared" si="2"/>
        <v/>
      </c>
      <c r="E56" s="178">
        <f>E46</f>
        <v>0</v>
      </c>
      <c r="F56" s="178">
        <f>F46</f>
        <v>0</v>
      </c>
      <c r="G56" s="178">
        <f>G46</f>
        <v>0</v>
      </c>
      <c r="H56" s="178">
        <f>H46</f>
        <v>0</v>
      </c>
      <c r="I56" s="178">
        <f>I46</f>
        <v>0</v>
      </c>
    </row>
    <row r="57" spans="1:10" s="177" customFormat="1" ht="24.9" x14ac:dyDescent="0.25">
      <c r="A57" s="164" t="str">
        <f>'4-Buget_cerere'!A53</f>
        <v>III</v>
      </c>
      <c r="B57" s="174" t="str">
        <f>'4-Buget_cerere'!B53</f>
        <v>ASISTENŢĂ FINANCIARĂ NERAMBURSABILĂ SOLICITATĂ</v>
      </c>
      <c r="C57" s="175">
        <f>'4-Buget_cerere'!C53</f>
        <v>0</v>
      </c>
      <c r="D57" s="156" t="e">
        <f t="shared" si="2"/>
        <v>#DIV/0!</v>
      </c>
      <c r="E57" s="180" t="e">
        <f>E47*'4-Buget_cerere'!$C$53</f>
        <v>#DIV/0!</v>
      </c>
      <c r="F57" s="180" t="e">
        <f>F47*'4-Buget_cerere'!$C$53</f>
        <v>#DIV/0!</v>
      </c>
      <c r="G57" s="180" t="e">
        <f>G47*'4-Buget_cerere'!$C$53</f>
        <v>#DIV/0!</v>
      </c>
      <c r="H57" s="180" t="e">
        <f>H47*'4-Buget_cerere'!$C$53</f>
        <v>#DIV/0!</v>
      </c>
      <c r="I57" s="180" t="e">
        <f>I47*'4-Buget_cerere'!$C$53</f>
        <v>#DIV/0!</v>
      </c>
    </row>
    <row r="58" spans="1:10" s="177" customFormat="1" x14ac:dyDescent="0.25">
      <c r="A58" s="181"/>
      <c r="B58" s="182"/>
      <c r="C58" s="179"/>
      <c r="D58" s="183"/>
      <c r="E58" s="184"/>
      <c r="F58" s="184"/>
      <c r="G58" s="184"/>
      <c r="H58" s="184"/>
      <c r="I58" s="184"/>
    </row>
    <row r="59" spans="1:10" s="177" customFormat="1" x14ac:dyDescent="0.25">
      <c r="A59" s="181"/>
      <c r="B59" s="182"/>
      <c r="C59" s="179"/>
      <c r="D59" s="183"/>
      <c r="E59" s="184"/>
      <c r="F59" s="184"/>
      <c r="G59" s="184"/>
      <c r="H59" s="184"/>
      <c r="I59" s="184"/>
    </row>
    <row r="60" spans="1:10" s="177" customFormat="1" x14ac:dyDescent="0.25">
      <c r="A60" s="181"/>
      <c r="B60" s="182"/>
      <c r="C60" s="179"/>
      <c r="D60" s="183"/>
      <c r="E60" s="184"/>
      <c r="F60" s="184"/>
      <c r="G60" s="184"/>
      <c r="H60" s="184"/>
      <c r="I60" s="184"/>
    </row>
    <row r="61" spans="1:10" s="158" customFormat="1" x14ac:dyDescent="0.25">
      <c r="A61" s="185"/>
      <c r="B61" s="186"/>
      <c r="C61" s="187"/>
      <c r="D61" s="149"/>
      <c r="E61" s="150"/>
      <c r="F61" s="150"/>
      <c r="G61" s="150"/>
      <c r="H61" s="150"/>
    </row>
    <row r="62" spans="1:10" x14ac:dyDescent="0.25">
      <c r="A62" s="433" t="s">
        <v>53</v>
      </c>
      <c r="B62" s="433"/>
      <c r="C62" s="428" t="s">
        <v>45</v>
      </c>
      <c r="D62" s="429" t="s">
        <v>46</v>
      </c>
      <c r="E62" s="434" t="s">
        <v>28</v>
      </c>
      <c r="F62" s="435"/>
      <c r="G62" s="435"/>
      <c r="H62" s="435"/>
      <c r="I62" s="435"/>
    </row>
    <row r="63" spans="1:10" s="152" customFormat="1" x14ac:dyDescent="0.25">
      <c r="A63" s="433"/>
      <c r="B63" s="433"/>
      <c r="C63" s="428"/>
      <c r="D63" s="429"/>
      <c r="E63" s="151" t="s">
        <v>24</v>
      </c>
      <c r="F63" s="151" t="s">
        <v>25</v>
      </c>
      <c r="G63" s="151" t="s">
        <v>26</v>
      </c>
      <c r="H63" s="151" t="s">
        <v>27</v>
      </c>
      <c r="I63" s="151" t="s">
        <v>58</v>
      </c>
    </row>
    <row r="64" spans="1:10" s="189" customFormat="1" x14ac:dyDescent="0.25">
      <c r="A64" s="419" t="s">
        <v>59</v>
      </c>
      <c r="B64" s="419"/>
      <c r="C64" s="155">
        <f>'4-Buget_cerere'!C47</f>
        <v>0</v>
      </c>
      <c r="D64" s="156" t="str">
        <f t="shared" ref="D64:D71" si="3">IF(E64+F64+G64+H64+I64&lt;&gt;C64,"Eroare!","")</f>
        <v/>
      </c>
      <c r="E64" s="195">
        <f>E44</f>
        <v>0</v>
      </c>
      <c r="F64" s="188">
        <f>F44</f>
        <v>0</v>
      </c>
      <c r="G64" s="188">
        <f>G44</f>
        <v>0</v>
      </c>
      <c r="H64" s="188">
        <f>H44</f>
        <v>0</v>
      </c>
      <c r="I64" s="188">
        <f>I44</f>
        <v>0</v>
      </c>
    </row>
    <row r="65" spans="1:10" s="189" customFormat="1" x14ac:dyDescent="0.25">
      <c r="A65" s="420" t="s">
        <v>61</v>
      </c>
      <c r="B65" s="421"/>
      <c r="C65" s="190">
        <f>'4-Buget_cerere'!G43</f>
        <v>0</v>
      </c>
      <c r="D65" s="156" t="str">
        <f t="shared" si="3"/>
        <v/>
      </c>
      <c r="E65" s="196">
        <f>'4-Buget_cerere'!G18/2</f>
        <v>0</v>
      </c>
      <c r="F65" s="196">
        <f>E65</f>
        <v>0</v>
      </c>
      <c r="G65" s="196">
        <v>0</v>
      </c>
      <c r="H65" s="196">
        <v>0</v>
      </c>
      <c r="I65" s="196">
        <v>0</v>
      </c>
    </row>
    <row r="66" spans="1:10" s="189" customFormat="1" x14ac:dyDescent="0.25">
      <c r="A66" s="420" t="s">
        <v>240</v>
      </c>
      <c r="B66" s="421"/>
      <c r="C66" s="190">
        <f>'4-Buget_cerere'!D43+'4-Buget_cerere'!G43</f>
        <v>0</v>
      </c>
      <c r="D66" s="156" t="str">
        <f t="shared" si="3"/>
        <v/>
      </c>
      <c r="E66" s="196">
        <f>E51*19/119</f>
        <v>0</v>
      </c>
      <c r="F66" s="196">
        <f>F51*19/119</f>
        <v>0</v>
      </c>
      <c r="G66" s="196">
        <f>G51*19/119</f>
        <v>0</v>
      </c>
      <c r="H66" s="196">
        <v>0</v>
      </c>
      <c r="I66" s="196">
        <v>0</v>
      </c>
      <c r="J66" s="274">
        <f>C66-E66-F66-G66</f>
        <v>0</v>
      </c>
    </row>
    <row r="67" spans="1:10" s="189" customFormat="1" ht="28.15" customHeight="1" x14ac:dyDescent="0.25">
      <c r="A67" s="419" t="s">
        <v>47</v>
      </c>
      <c r="B67" s="419"/>
      <c r="C67" s="155">
        <f>'4-Buget_cerere'!C50</f>
        <v>0</v>
      </c>
      <c r="D67" s="156" t="e">
        <f t="shared" si="3"/>
        <v>#DIV/0!</v>
      </c>
      <c r="E67" s="188" t="e">
        <f>SUM(E68:E69)</f>
        <v>#DIV/0!</v>
      </c>
      <c r="F67" s="188" t="e">
        <f>SUM(F68:F69)</f>
        <v>#DIV/0!</v>
      </c>
      <c r="G67" s="188" t="e">
        <f>SUM(G68:G69)</f>
        <v>#DIV/0!</v>
      </c>
      <c r="H67" s="188" t="e">
        <f>SUM(H68:H69)</f>
        <v>#DIV/0!</v>
      </c>
      <c r="I67" s="188" t="e">
        <f>SUM(I68:I69)</f>
        <v>#DIV/0!</v>
      </c>
    </row>
    <row r="68" spans="1:10" s="152" customFormat="1" x14ac:dyDescent="0.25">
      <c r="A68" s="413" t="s">
        <v>54</v>
      </c>
      <c r="B68" s="413"/>
      <c r="C68" s="155">
        <f>'4-Buget_cerere'!C51+'4-Buget_cerere'!C52</f>
        <v>0</v>
      </c>
      <c r="D68" s="156" t="e">
        <f t="shared" si="3"/>
        <v>#DIV/0!</v>
      </c>
      <c r="E68" s="188" t="e">
        <f>E55+E56-E69</f>
        <v>#DIV/0!</v>
      </c>
      <c r="F68" s="188" t="e">
        <f>F55+F56-F69</f>
        <v>#DIV/0!</v>
      </c>
      <c r="G68" s="188" t="e">
        <f>G55+G56-G69</f>
        <v>#DIV/0!</v>
      </c>
      <c r="H68" s="188" t="e">
        <f>H55+H56-H69</f>
        <v>#DIV/0!</v>
      </c>
      <c r="I68" s="188" t="e">
        <f>I55+I56-I69</f>
        <v>#DIV/0!</v>
      </c>
    </row>
    <row r="69" spans="1:10" s="152" customFormat="1" x14ac:dyDescent="0.25">
      <c r="A69" s="413" t="s">
        <v>55</v>
      </c>
      <c r="B69" s="413"/>
      <c r="C69" s="155"/>
      <c r="D69" s="156" t="str">
        <f t="shared" si="3"/>
        <v/>
      </c>
      <c r="E69" s="196">
        <v>0</v>
      </c>
      <c r="F69" s="196">
        <v>0</v>
      </c>
      <c r="G69" s="196">
        <v>0</v>
      </c>
      <c r="H69" s="196">
        <v>0</v>
      </c>
      <c r="I69" s="196">
        <v>0</v>
      </c>
    </row>
    <row r="70" spans="1:10" s="189" customFormat="1" x14ac:dyDescent="0.25">
      <c r="A70" s="419" t="str">
        <f>'4-Buget_cerere'!B53</f>
        <v>ASISTENŢĂ FINANCIARĂ NERAMBURSABILĂ SOLICITATĂ</v>
      </c>
      <c r="B70" s="419"/>
      <c r="C70" s="155">
        <f>'4-Buget_cerere'!C53</f>
        <v>0</v>
      </c>
      <c r="D70" s="156" t="e">
        <f t="shared" si="3"/>
        <v>#DIV/0!</v>
      </c>
      <c r="E70" s="194" t="e">
        <f>E57</f>
        <v>#DIV/0!</v>
      </c>
      <c r="F70" s="194" t="e">
        <f>F57</f>
        <v>#DIV/0!</v>
      </c>
      <c r="G70" s="194" t="e">
        <f>G57</f>
        <v>#DIV/0!</v>
      </c>
      <c r="H70" s="194" t="e">
        <f>H57</f>
        <v>#DIV/0!</v>
      </c>
      <c r="I70" s="194" t="e">
        <f>I57</f>
        <v>#DIV/0!</v>
      </c>
    </row>
    <row r="71" spans="1:10" s="189" customFormat="1" x14ac:dyDescent="0.25">
      <c r="A71" s="412" t="s">
        <v>238</v>
      </c>
      <c r="B71" s="412"/>
      <c r="C71" s="160">
        <f>'4-Buget_cerere'!C47</f>
        <v>0</v>
      </c>
      <c r="D71" s="156" t="e">
        <f t="shared" si="3"/>
        <v>#DIV/0!</v>
      </c>
      <c r="E71" s="188" t="e">
        <f>E70+E67</f>
        <v>#DIV/0!</v>
      </c>
      <c r="F71" s="188" t="e">
        <f>F70+F67</f>
        <v>#DIV/0!</v>
      </c>
      <c r="G71" s="188" t="e">
        <f>G70+G67</f>
        <v>#DIV/0!</v>
      </c>
      <c r="H71" s="188" t="e">
        <f>H70+H67</f>
        <v>#DIV/0!</v>
      </c>
      <c r="I71" s="188" t="e">
        <f>I70+I67</f>
        <v>#DIV/0!</v>
      </c>
    </row>
    <row r="72" spans="1:10" s="189" customFormat="1" x14ac:dyDescent="0.25">
      <c r="A72" s="412" t="s">
        <v>230</v>
      </c>
      <c r="B72" s="412"/>
      <c r="C72" s="160" t="str">
        <f t="shared" ref="C72:I72" si="4">IF(C71=C64,"DA","NU")</f>
        <v>DA</v>
      </c>
      <c r="D72" s="160" t="e">
        <f t="shared" si="4"/>
        <v>#DIV/0!</v>
      </c>
      <c r="E72" s="160" t="e">
        <f t="shared" si="4"/>
        <v>#DIV/0!</v>
      </c>
      <c r="F72" s="160" t="e">
        <f t="shared" si="4"/>
        <v>#DIV/0!</v>
      </c>
      <c r="G72" s="160" t="e">
        <f t="shared" si="4"/>
        <v>#DIV/0!</v>
      </c>
      <c r="H72" s="160" t="e">
        <f t="shared" si="4"/>
        <v>#DIV/0!</v>
      </c>
      <c r="I72" s="160" t="e">
        <f t="shared" si="4"/>
        <v>#DIV/0!</v>
      </c>
    </row>
    <row r="73" spans="1:10" s="189" customFormat="1" x14ac:dyDescent="0.25">
      <c r="A73" s="191"/>
      <c r="B73" s="192"/>
      <c r="C73" s="187"/>
      <c r="D73" s="149"/>
      <c r="E73" s="150"/>
      <c r="F73" s="150"/>
      <c r="G73" s="150"/>
      <c r="H73" s="150"/>
    </row>
    <row r="74" spans="1:10" s="152" customFormat="1" x14ac:dyDescent="0.25">
      <c r="A74" s="411"/>
      <c r="B74" s="411"/>
      <c r="C74" s="411"/>
      <c r="D74" s="149"/>
      <c r="E74" s="150"/>
      <c r="F74" s="150"/>
      <c r="G74" s="150"/>
      <c r="H74" s="150"/>
    </row>
  </sheetData>
  <sheetProtection formatColumns="0"/>
  <mergeCells count="30">
    <mergeCell ref="A1:H1"/>
    <mergeCell ref="A2:H2"/>
    <mergeCell ref="A4:A5"/>
    <mergeCell ref="C62:C63"/>
    <mergeCell ref="D62:D63"/>
    <mergeCell ref="B12:H12"/>
    <mergeCell ref="B3:C3"/>
    <mergeCell ref="B6:H6"/>
    <mergeCell ref="B4:B5"/>
    <mergeCell ref="C4:C5"/>
    <mergeCell ref="D4:D5"/>
    <mergeCell ref="A62:B63"/>
    <mergeCell ref="B28:H28"/>
    <mergeCell ref="B22:H22"/>
    <mergeCell ref="B33:H33"/>
    <mergeCell ref="E62:I62"/>
    <mergeCell ref="A74:C74"/>
    <mergeCell ref="A71:B71"/>
    <mergeCell ref="A72:B72"/>
    <mergeCell ref="A68:B68"/>
    <mergeCell ref="E4:I4"/>
    <mergeCell ref="B15:H15"/>
    <mergeCell ref="A67:B67"/>
    <mergeCell ref="A64:B64"/>
    <mergeCell ref="A65:B65"/>
    <mergeCell ref="B38:H38"/>
    <mergeCell ref="E49:I49"/>
    <mergeCell ref="A70:B70"/>
    <mergeCell ref="A69:B69"/>
    <mergeCell ref="A66:B66"/>
  </mergeCells>
  <phoneticPr fontId="12" type="noConversion"/>
  <conditionalFormatting sqref="C73:H73">
    <cfRule type="containsText" dxfId="2" priority="10" operator="containsText" text="NU">
      <formula>NOT(ISERROR(SEARCH("NU",C73)))</formula>
    </cfRule>
    <cfRule type="containsText" dxfId="1" priority="11" operator="containsText" text="DA">
      <formula>NOT(ISERROR(SEARCH("DA",C73)))</formula>
    </cfRule>
    <cfRule type="containsText" dxfId="0" priority="16" operator="containsText" text="nu">
      <formula>NOT(ISERROR(SEARCH("nu",C73)))</formula>
    </cfRule>
  </conditionalFormatting>
  <pageMargins left="0.20866141699999999" right="0.20866141699999999" top="0.30118110199999998" bottom="0.15625" header="0" footer="0"/>
  <pageSetup paperSize="9" fitToHeight="0" orientation="landscape" blackAndWhite="1" horizontalDpi="300" verticalDpi="300" r:id="rId1"/>
  <rowBreaks count="1" manualBreakCount="1">
    <brk id="73" max="16383" man="1"/>
  </rowBreak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A1:M178"/>
  <sheetViews>
    <sheetView topLeftCell="B1" zoomScale="90" zoomScaleNormal="90" workbookViewId="0">
      <pane ySplit="4" topLeftCell="A5" activePane="bottomLeft" state="frozen"/>
      <selection activeCell="B1" sqref="B1"/>
      <selection pane="bottomLeft" activeCell="B5" sqref="B5"/>
    </sheetView>
  </sheetViews>
  <sheetFormatPr defaultColWidth="8.85546875" defaultRowHeight="13.1" x14ac:dyDescent="0.25"/>
  <cols>
    <col min="1" max="1" width="4.85546875" style="42" hidden="1" customWidth="1"/>
    <col min="2" max="2" width="40.7109375" style="42" customWidth="1"/>
    <col min="3" max="3" width="6.5703125" style="42" customWidth="1"/>
    <col min="4" max="4" width="11.42578125" style="42" customWidth="1"/>
    <col min="5" max="5" width="12.7109375" style="42" customWidth="1"/>
    <col min="6" max="6" width="13.85546875" style="42" customWidth="1"/>
    <col min="7" max="7" width="9.28515625" style="77" customWidth="1"/>
    <col min="8" max="8" width="20.7109375" style="42" customWidth="1"/>
    <col min="9" max="9" width="17.85546875" style="42" bestFit="1" customWidth="1"/>
    <col min="10" max="10" width="10.42578125" style="47" bestFit="1" customWidth="1"/>
    <col min="11" max="11" width="10" style="47" customWidth="1"/>
    <col min="12" max="16384" width="8.85546875" style="42"/>
  </cols>
  <sheetData>
    <row r="1" spans="1:13" x14ac:dyDescent="0.25">
      <c r="A1" s="50"/>
      <c r="B1" s="437" t="s">
        <v>170</v>
      </c>
      <c r="C1" s="437"/>
      <c r="D1" s="437"/>
      <c r="E1" s="437"/>
      <c r="F1" s="437"/>
      <c r="G1" s="437"/>
      <c r="H1" s="437"/>
      <c r="I1" s="437"/>
      <c r="J1" s="437"/>
      <c r="K1" s="437"/>
    </row>
    <row r="2" spans="1:13" x14ac:dyDescent="0.25">
      <c r="A2" s="436" t="s">
        <v>153</v>
      </c>
      <c r="B2" s="436"/>
      <c r="C2" s="436"/>
      <c r="D2" s="436"/>
      <c r="E2" s="436"/>
      <c r="F2" s="436"/>
      <c r="G2" s="436"/>
      <c r="H2" s="436"/>
      <c r="I2" s="436"/>
      <c r="J2" s="436"/>
      <c r="K2" s="51"/>
    </row>
    <row r="3" spans="1:13" s="43" customFormat="1" ht="54.65" customHeight="1" x14ac:dyDescent="0.25">
      <c r="A3" s="52" t="s">
        <v>154</v>
      </c>
      <c r="B3" s="52" t="s">
        <v>155</v>
      </c>
      <c r="C3" s="52" t="s">
        <v>156</v>
      </c>
      <c r="D3" s="52" t="s">
        <v>65</v>
      </c>
      <c r="E3" s="52" t="s">
        <v>157</v>
      </c>
      <c r="F3" s="52" t="s">
        <v>158</v>
      </c>
      <c r="G3" s="74" t="s">
        <v>168</v>
      </c>
      <c r="H3" s="52" t="s">
        <v>159</v>
      </c>
      <c r="I3" s="52" t="s">
        <v>160</v>
      </c>
      <c r="J3" s="52"/>
      <c r="K3" s="52"/>
    </row>
    <row r="4" spans="1:13" x14ac:dyDescent="0.25">
      <c r="A4" s="53">
        <v>0</v>
      </c>
      <c r="B4" s="53">
        <v>1</v>
      </c>
      <c r="C4" s="53">
        <v>2</v>
      </c>
      <c r="D4" s="53">
        <v>3</v>
      </c>
      <c r="E4" s="53">
        <v>4</v>
      </c>
      <c r="F4" s="53" t="s">
        <v>161</v>
      </c>
      <c r="G4" s="75"/>
      <c r="H4" s="53">
        <v>6</v>
      </c>
      <c r="I4" s="53">
        <v>7</v>
      </c>
      <c r="J4" s="53"/>
      <c r="K4" s="53"/>
    </row>
    <row r="5" spans="1:13" x14ac:dyDescent="0.25">
      <c r="B5" s="70" t="s">
        <v>164</v>
      </c>
      <c r="C5" s="86"/>
      <c r="D5" s="86"/>
      <c r="E5" s="86"/>
      <c r="F5" s="86" t="e">
        <f>F6+F15+F21+F41+F47+F52+F64+F77+#REF!+F70</f>
        <v>#REF!</v>
      </c>
      <c r="G5" s="87"/>
      <c r="H5" s="86" t="e">
        <f>H6+H15+H21+H41+H47+H52+H64+H77+#REF!</f>
        <v>#REF!</v>
      </c>
      <c r="I5" s="86" t="e">
        <f>I6+I15+I21+I41+I47+I52+I64+I77+#REF!</f>
        <v>#REF!</v>
      </c>
      <c r="J5" s="275"/>
      <c r="K5" s="275"/>
    </row>
    <row r="6" spans="1:13" s="63" customFormat="1" x14ac:dyDescent="0.25">
      <c r="B6" s="276" t="s">
        <v>86</v>
      </c>
      <c r="C6" s="277"/>
      <c r="D6" s="277"/>
      <c r="E6" s="277"/>
      <c r="F6" s="278">
        <f>SUM(F7:F9)</f>
        <v>0</v>
      </c>
      <c r="G6" s="279" t="str">
        <f>IF(H6+I6&lt;&gt;F6,"Eroare!","")</f>
        <v/>
      </c>
      <c r="H6" s="278">
        <f>SUM(H7:H9)</f>
        <v>0</v>
      </c>
      <c r="I6" s="278">
        <f>SUM(I7:I9)</f>
        <v>0</v>
      </c>
      <c r="J6" s="280"/>
      <c r="K6" s="280"/>
    </row>
    <row r="7" spans="1:13" x14ac:dyDescent="0.25">
      <c r="B7" s="58" t="str">
        <f>'3- Calcule buget'!B18</f>
        <v xml:space="preserve"> Studii de teren</v>
      </c>
      <c r="C7" s="85"/>
      <c r="D7" s="85">
        <v>1</v>
      </c>
      <c r="E7" s="85">
        <v>0</v>
      </c>
      <c r="F7" s="82">
        <f t="shared" ref="F7:F13" si="0">D7*E7</f>
        <v>0</v>
      </c>
      <c r="G7" s="98" t="str">
        <f>IF(H7+I7&lt;&gt;F7,"Eroare!","")</f>
        <v/>
      </c>
      <c r="H7" s="88">
        <f>'3- Calcule buget'!G18</f>
        <v>0</v>
      </c>
      <c r="I7" s="88">
        <f>'3- Calcule buget'!J18</f>
        <v>0</v>
      </c>
      <c r="J7" s="281"/>
      <c r="K7" s="281"/>
      <c r="M7" s="80"/>
    </row>
    <row r="8" spans="1:13" x14ac:dyDescent="0.25">
      <c r="B8" s="58" t="str">
        <f>'3- Calcule buget'!B19</f>
        <v>Raport privind impactul asupra mediului</v>
      </c>
      <c r="C8" s="85"/>
      <c r="D8" s="85">
        <v>1</v>
      </c>
      <c r="E8" s="85">
        <v>0</v>
      </c>
      <c r="F8" s="82">
        <f t="shared" si="0"/>
        <v>0</v>
      </c>
      <c r="G8" s="98" t="str">
        <f>IF(H8+I8&lt;&gt;F8,"Eroare!","")</f>
        <v/>
      </c>
      <c r="H8" s="88">
        <f>'3- Calcule buget'!G19</f>
        <v>0</v>
      </c>
      <c r="I8" s="88">
        <f>'3- Calcule buget'!J19</f>
        <v>0</v>
      </c>
      <c r="J8" s="281"/>
      <c r="K8" s="281"/>
    </row>
    <row r="9" spans="1:13" s="48" customFormat="1" x14ac:dyDescent="0.25">
      <c r="B9" s="58" t="str">
        <f>'3- Calcule buget'!B20</f>
        <v>Alte studii specifice</v>
      </c>
      <c r="C9" s="94"/>
      <c r="D9" s="94"/>
      <c r="E9" s="94"/>
      <c r="F9" s="92">
        <f>SUM(F10:F13)</f>
        <v>0</v>
      </c>
      <c r="G9" s="98" t="str">
        <f>IF(H9+I9&lt;&gt;F9,"Eroare!","")</f>
        <v/>
      </c>
      <c r="H9" s="88">
        <f>'3- Calcule buget'!G20</f>
        <v>0</v>
      </c>
      <c r="I9" s="88">
        <f>'3- Calcule buget'!J20</f>
        <v>0</v>
      </c>
      <c r="J9" s="281"/>
      <c r="K9" s="281"/>
    </row>
    <row r="10" spans="1:13" x14ac:dyDescent="0.25">
      <c r="B10" s="73" t="s">
        <v>167</v>
      </c>
      <c r="C10" s="85"/>
      <c r="D10" s="85">
        <v>1</v>
      </c>
      <c r="E10" s="85">
        <v>0</v>
      </c>
      <c r="F10" s="82">
        <f t="shared" si="0"/>
        <v>0</v>
      </c>
      <c r="G10" s="98"/>
      <c r="H10" s="91"/>
      <c r="I10" s="91"/>
      <c r="J10" s="281"/>
      <c r="K10" s="281"/>
    </row>
    <row r="11" spans="1:13" x14ac:dyDescent="0.25">
      <c r="B11" s="73" t="s">
        <v>167</v>
      </c>
      <c r="C11" s="85"/>
      <c r="D11" s="85">
        <v>1</v>
      </c>
      <c r="E11" s="85">
        <v>0</v>
      </c>
      <c r="F11" s="82">
        <f t="shared" si="0"/>
        <v>0</v>
      </c>
      <c r="G11" s="98"/>
      <c r="H11" s="91"/>
      <c r="I11" s="91"/>
      <c r="J11" s="281"/>
      <c r="K11" s="281"/>
    </row>
    <row r="12" spans="1:13" x14ac:dyDescent="0.25">
      <c r="B12" s="73" t="s">
        <v>167</v>
      </c>
      <c r="C12" s="85"/>
      <c r="D12" s="85">
        <v>1</v>
      </c>
      <c r="E12" s="85">
        <v>0</v>
      </c>
      <c r="F12" s="82">
        <f t="shared" si="0"/>
        <v>0</v>
      </c>
      <c r="G12" s="98"/>
      <c r="H12" s="91"/>
      <c r="I12" s="91"/>
      <c r="J12" s="281"/>
      <c r="K12" s="281"/>
    </row>
    <row r="13" spans="1:13" x14ac:dyDescent="0.25">
      <c r="B13" s="73" t="s">
        <v>167</v>
      </c>
      <c r="C13" s="85"/>
      <c r="D13" s="85">
        <v>1</v>
      </c>
      <c r="E13" s="85">
        <v>0</v>
      </c>
      <c r="F13" s="82">
        <f t="shared" si="0"/>
        <v>0</v>
      </c>
      <c r="G13" s="98"/>
      <c r="H13" s="91"/>
      <c r="I13" s="91"/>
      <c r="J13" s="281"/>
      <c r="K13" s="281"/>
    </row>
    <row r="14" spans="1:13" s="48" customFormat="1" x14ac:dyDescent="0.25">
      <c r="B14" s="282"/>
      <c r="C14" s="94"/>
      <c r="D14" s="94"/>
      <c r="E14" s="94"/>
      <c r="F14" s="93"/>
      <c r="G14" s="95" t="str">
        <f>IF(H14+I14&lt;&gt;F14,"Eroare!","")</f>
        <v/>
      </c>
      <c r="H14" s="90"/>
      <c r="I14" s="90"/>
      <c r="J14" s="281"/>
      <c r="K14" s="281"/>
    </row>
    <row r="15" spans="1:13" ht="35.700000000000003" customHeight="1" x14ac:dyDescent="0.25">
      <c r="B15" s="276" t="s">
        <v>131</v>
      </c>
      <c r="C15" s="283"/>
      <c r="D15" s="283"/>
      <c r="E15" s="283"/>
      <c r="F15" s="284">
        <f>SUM(F16:F19)</f>
        <v>0</v>
      </c>
      <c r="G15" s="285" t="str">
        <f>IF(H15+I15&lt;&gt;F15,"Eroare!","")</f>
        <v/>
      </c>
      <c r="H15" s="286">
        <f>'3- Calcule buget'!G21</f>
        <v>0</v>
      </c>
      <c r="I15" s="286">
        <f>'3- Calcule buget'!J21</f>
        <v>0</v>
      </c>
      <c r="J15" s="287"/>
      <c r="K15" s="287"/>
    </row>
    <row r="16" spans="1:13" ht="35.700000000000003" customHeight="1" x14ac:dyDescent="0.25">
      <c r="B16" s="61" t="s">
        <v>172</v>
      </c>
      <c r="C16" s="85"/>
      <c r="D16" s="85">
        <v>1</v>
      </c>
      <c r="E16" s="85">
        <v>0</v>
      </c>
      <c r="F16" s="82">
        <f>D16*E16</f>
        <v>0</v>
      </c>
      <c r="G16" s="83"/>
      <c r="H16" s="96"/>
      <c r="I16" s="96"/>
      <c r="J16" s="281"/>
      <c r="K16" s="281"/>
    </row>
    <row r="17" spans="2:11" ht="35.700000000000003" customHeight="1" x14ac:dyDescent="0.25">
      <c r="B17" s="61" t="s">
        <v>173</v>
      </c>
      <c r="C17" s="85"/>
      <c r="D17" s="85">
        <v>1</v>
      </c>
      <c r="E17" s="85">
        <v>0</v>
      </c>
      <c r="F17" s="82">
        <f>D17*E17</f>
        <v>0</v>
      </c>
      <c r="G17" s="83"/>
      <c r="H17" s="96"/>
      <c r="I17" s="96"/>
      <c r="J17" s="281"/>
      <c r="K17" s="281"/>
    </row>
    <row r="18" spans="2:11" ht="35.700000000000003" customHeight="1" x14ac:dyDescent="0.25">
      <c r="B18" s="78"/>
      <c r="C18" s="85"/>
      <c r="D18" s="85">
        <v>1</v>
      </c>
      <c r="E18" s="85">
        <v>0</v>
      </c>
      <c r="F18" s="82">
        <f>D18*E18</f>
        <v>0</v>
      </c>
      <c r="G18" s="83"/>
      <c r="H18" s="96"/>
      <c r="I18" s="96"/>
      <c r="J18" s="281"/>
      <c r="K18" s="281"/>
    </row>
    <row r="19" spans="2:11" ht="35.700000000000003" customHeight="1" x14ac:dyDescent="0.25">
      <c r="B19" s="78"/>
      <c r="C19" s="85"/>
      <c r="D19" s="85">
        <v>1</v>
      </c>
      <c r="E19" s="85">
        <v>0</v>
      </c>
      <c r="F19" s="82">
        <f>D19*E19</f>
        <v>0</v>
      </c>
      <c r="G19" s="83"/>
      <c r="H19" s="96"/>
      <c r="I19" s="96"/>
      <c r="J19" s="281"/>
      <c r="K19" s="281"/>
    </row>
    <row r="20" spans="2:11" s="48" customFormat="1" ht="35.700000000000003" customHeight="1" x14ac:dyDescent="0.25">
      <c r="B20" s="288"/>
      <c r="C20" s="94"/>
      <c r="D20" s="94"/>
      <c r="E20" s="94"/>
      <c r="F20" s="93"/>
      <c r="G20" s="95"/>
      <c r="H20" s="92"/>
      <c r="I20" s="92"/>
      <c r="J20" s="281"/>
      <c r="K20" s="281"/>
    </row>
    <row r="21" spans="2:11" s="48" customFormat="1" x14ac:dyDescent="0.25">
      <c r="B21" s="276" t="s">
        <v>87</v>
      </c>
      <c r="C21" s="283"/>
      <c r="D21" s="283"/>
      <c r="E21" s="283"/>
      <c r="F21" s="286">
        <f>F22+F23+F24+F25+F26+F27+F33+F34</f>
        <v>0</v>
      </c>
      <c r="G21" s="289" t="str">
        <f>IF(H21+I21&lt;&gt;F21,"Eroare!","")</f>
        <v/>
      </c>
      <c r="H21" s="286">
        <f>'4-Buget_cerere'!C18</f>
        <v>0</v>
      </c>
      <c r="I21" s="286">
        <f>'4-Buget_cerere'!F18</f>
        <v>0</v>
      </c>
      <c r="J21" s="290"/>
      <c r="K21" s="290"/>
    </row>
    <row r="22" spans="2:11" hidden="1" x14ac:dyDescent="0.25">
      <c r="B22" s="46" t="s">
        <v>296</v>
      </c>
      <c r="C22" s="85"/>
      <c r="D22" s="85"/>
      <c r="E22" s="85"/>
      <c r="F22" s="82">
        <f>D22*E22</f>
        <v>0</v>
      </c>
      <c r="G22" s="95"/>
      <c r="H22" s="291"/>
      <c r="I22" s="96"/>
      <c r="J22" s="292"/>
      <c r="K22" s="292"/>
    </row>
    <row r="23" spans="2:11" ht="26.2" hidden="1" x14ac:dyDescent="0.25">
      <c r="B23" s="46" t="s">
        <v>297</v>
      </c>
      <c r="C23" s="85"/>
      <c r="D23" s="85"/>
      <c r="E23" s="85"/>
      <c r="F23" s="82">
        <f t="shared" ref="F23:F39" si="1">D23*E23</f>
        <v>0</v>
      </c>
      <c r="G23" s="95"/>
      <c r="H23" s="291"/>
      <c r="I23" s="96"/>
      <c r="J23" s="292"/>
      <c r="K23" s="292"/>
    </row>
    <row r="24" spans="2:11" x14ac:dyDescent="0.25">
      <c r="B24" s="46" t="s">
        <v>119</v>
      </c>
      <c r="C24" s="85"/>
      <c r="D24" s="85">
        <v>1</v>
      </c>
      <c r="E24" s="85">
        <v>0</v>
      </c>
      <c r="F24" s="82">
        <f t="shared" si="1"/>
        <v>0</v>
      </c>
      <c r="G24" s="95"/>
      <c r="H24" s="291"/>
      <c r="I24" s="96"/>
      <c r="J24" s="292"/>
      <c r="K24" s="292"/>
    </row>
    <row r="25" spans="2:11" x14ac:dyDescent="0.25">
      <c r="B25" s="46" t="s">
        <v>120</v>
      </c>
      <c r="C25" s="85"/>
      <c r="D25" s="85">
        <v>1</v>
      </c>
      <c r="E25" s="85">
        <v>0</v>
      </c>
      <c r="F25" s="82">
        <f t="shared" si="1"/>
        <v>0</v>
      </c>
      <c r="G25" s="95"/>
      <c r="H25" s="291"/>
      <c r="I25" s="96"/>
      <c r="J25" s="292"/>
      <c r="K25" s="292"/>
    </row>
    <row r="26" spans="2:11" ht="39.299999999999997" x14ac:dyDescent="0.25">
      <c r="B26" s="46" t="s">
        <v>121</v>
      </c>
      <c r="C26" s="85"/>
      <c r="D26" s="85">
        <v>1</v>
      </c>
      <c r="E26" s="85">
        <v>0</v>
      </c>
      <c r="F26" s="82">
        <f t="shared" si="1"/>
        <v>0</v>
      </c>
      <c r="G26" s="95"/>
      <c r="H26" s="291"/>
      <c r="I26" s="96"/>
      <c r="J26" s="292"/>
      <c r="K26" s="292"/>
    </row>
    <row r="27" spans="2:11" ht="39.299999999999997" x14ac:dyDescent="0.25">
      <c r="B27" s="46" t="s">
        <v>132</v>
      </c>
      <c r="C27" s="94"/>
      <c r="D27" s="94"/>
      <c r="E27" s="94"/>
      <c r="F27" s="82">
        <f t="shared" ref="F27:F32" si="2">D27*E27</f>
        <v>0</v>
      </c>
      <c r="G27" s="95"/>
      <c r="H27" s="293"/>
      <c r="I27" s="92"/>
      <c r="J27" s="281"/>
      <c r="K27" s="281"/>
    </row>
    <row r="28" spans="2:11" x14ac:dyDescent="0.25">
      <c r="B28" s="57"/>
      <c r="C28" s="85"/>
      <c r="D28" s="85">
        <v>1</v>
      </c>
      <c r="E28" s="85">
        <v>0</v>
      </c>
      <c r="F28" s="82">
        <f t="shared" si="2"/>
        <v>0</v>
      </c>
      <c r="G28" s="95"/>
      <c r="H28" s="96"/>
      <c r="I28" s="96"/>
      <c r="J28" s="281"/>
      <c r="K28" s="281"/>
    </row>
    <row r="29" spans="2:11" x14ac:dyDescent="0.25">
      <c r="B29" s="57"/>
      <c r="C29" s="85"/>
      <c r="D29" s="85">
        <v>1</v>
      </c>
      <c r="E29" s="85">
        <v>0</v>
      </c>
      <c r="F29" s="82">
        <f t="shared" si="2"/>
        <v>0</v>
      </c>
      <c r="G29" s="95"/>
      <c r="H29" s="96"/>
      <c r="I29" s="96"/>
      <c r="J29" s="281"/>
      <c r="K29" s="281"/>
    </row>
    <row r="30" spans="2:11" x14ac:dyDescent="0.25">
      <c r="B30" s="57"/>
      <c r="C30" s="85"/>
      <c r="D30" s="85">
        <v>1</v>
      </c>
      <c r="E30" s="85">
        <v>0</v>
      </c>
      <c r="F30" s="82">
        <f t="shared" si="2"/>
        <v>0</v>
      </c>
      <c r="G30" s="95"/>
      <c r="H30" s="96"/>
      <c r="I30" s="96"/>
      <c r="J30" s="281"/>
      <c r="K30" s="281"/>
    </row>
    <row r="31" spans="2:11" x14ac:dyDescent="0.25">
      <c r="B31" s="57"/>
      <c r="C31" s="85"/>
      <c r="D31" s="85">
        <v>1</v>
      </c>
      <c r="E31" s="85">
        <v>0</v>
      </c>
      <c r="F31" s="82">
        <f t="shared" si="2"/>
        <v>0</v>
      </c>
      <c r="G31" s="95"/>
      <c r="H31" s="96"/>
      <c r="I31" s="96"/>
      <c r="J31" s="281"/>
      <c r="K31" s="281"/>
    </row>
    <row r="32" spans="2:11" x14ac:dyDescent="0.25">
      <c r="B32" s="57"/>
      <c r="C32" s="85"/>
      <c r="D32" s="85">
        <v>1</v>
      </c>
      <c r="E32" s="85">
        <v>0</v>
      </c>
      <c r="F32" s="82">
        <f t="shared" si="2"/>
        <v>0</v>
      </c>
      <c r="G32" s="95"/>
      <c r="H32" s="96"/>
      <c r="I32" s="96"/>
      <c r="J32" s="281"/>
      <c r="K32" s="281"/>
    </row>
    <row r="33" spans="2:11" ht="26.2" x14ac:dyDescent="0.25">
      <c r="B33" s="46" t="s">
        <v>133</v>
      </c>
      <c r="C33" s="94"/>
      <c r="D33" s="94"/>
      <c r="E33" s="94"/>
      <c r="F33" s="82">
        <f t="shared" si="1"/>
        <v>0</v>
      </c>
      <c r="G33" s="95"/>
      <c r="H33" s="293"/>
      <c r="I33" s="92"/>
      <c r="J33" s="281"/>
      <c r="K33" s="281"/>
    </row>
    <row r="34" spans="2:11" x14ac:dyDescent="0.25">
      <c r="B34" s="46" t="s">
        <v>122</v>
      </c>
      <c r="C34" s="94"/>
      <c r="D34" s="94"/>
      <c r="E34" s="94"/>
      <c r="F34" s="82">
        <f>SUM(F35:F39)</f>
        <v>0</v>
      </c>
      <c r="G34" s="95"/>
      <c r="H34" s="293"/>
      <c r="I34" s="92"/>
      <c r="J34" s="281"/>
      <c r="K34" s="281"/>
    </row>
    <row r="35" spans="2:11" x14ac:dyDescent="0.25">
      <c r="B35" s="57"/>
      <c r="C35" s="85"/>
      <c r="D35" s="85">
        <v>1</v>
      </c>
      <c r="E35" s="85">
        <v>0</v>
      </c>
      <c r="F35" s="82">
        <f t="shared" si="1"/>
        <v>0</v>
      </c>
      <c r="G35" s="95"/>
      <c r="H35" s="96"/>
      <c r="I35" s="96"/>
      <c r="J35" s="281"/>
      <c r="K35" s="281"/>
    </row>
    <row r="36" spans="2:11" x14ac:dyDescent="0.25">
      <c r="B36" s="57"/>
      <c r="C36" s="85"/>
      <c r="D36" s="85">
        <v>1</v>
      </c>
      <c r="E36" s="85">
        <v>0</v>
      </c>
      <c r="F36" s="82">
        <f t="shared" si="1"/>
        <v>0</v>
      </c>
      <c r="G36" s="95"/>
      <c r="H36" s="96"/>
      <c r="I36" s="96"/>
      <c r="J36" s="281"/>
      <c r="K36" s="281"/>
    </row>
    <row r="37" spans="2:11" x14ac:dyDescent="0.25">
      <c r="B37" s="57"/>
      <c r="C37" s="85"/>
      <c r="D37" s="85">
        <v>1</v>
      </c>
      <c r="E37" s="85">
        <v>0</v>
      </c>
      <c r="F37" s="82">
        <f t="shared" si="1"/>
        <v>0</v>
      </c>
      <c r="G37" s="95"/>
      <c r="H37" s="96"/>
      <c r="I37" s="96"/>
      <c r="J37" s="281"/>
      <c r="K37" s="281"/>
    </row>
    <row r="38" spans="2:11" x14ac:dyDescent="0.25">
      <c r="B38" s="57"/>
      <c r="C38" s="85"/>
      <c r="D38" s="85">
        <v>1</v>
      </c>
      <c r="E38" s="85">
        <v>0</v>
      </c>
      <c r="F38" s="82">
        <f t="shared" si="1"/>
        <v>0</v>
      </c>
      <c r="G38" s="95"/>
      <c r="H38" s="96"/>
      <c r="I38" s="96"/>
      <c r="J38" s="281"/>
      <c r="K38" s="281"/>
    </row>
    <row r="39" spans="2:11" x14ac:dyDescent="0.25">
      <c r="B39" s="57"/>
      <c r="C39" s="85"/>
      <c r="D39" s="85">
        <v>1</v>
      </c>
      <c r="E39" s="85">
        <v>0</v>
      </c>
      <c r="F39" s="82">
        <f t="shared" si="1"/>
        <v>0</v>
      </c>
      <c r="G39" s="95"/>
      <c r="H39" s="96"/>
      <c r="I39" s="96"/>
      <c r="J39" s="281"/>
      <c r="K39" s="281"/>
    </row>
    <row r="40" spans="2:11" s="48" customFormat="1" x14ac:dyDescent="0.25">
      <c r="B40" s="58"/>
      <c r="C40" s="94"/>
      <c r="D40" s="94"/>
      <c r="E40" s="94"/>
      <c r="F40" s="93"/>
      <c r="G40" s="95"/>
      <c r="H40" s="92"/>
      <c r="I40" s="92"/>
      <c r="J40" s="281"/>
      <c r="K40" s="281"/>
    </row>
    <row r="41" spans="2:11" s="48" customFormat="1" x14ac:dyDescent="0.25">
      <c r="B41" s="276" t="s">
        <v>88</v>
      </c>
      <c r="C41" s="286"/>
      <c r="D41" s="286"/>
      <c r="E41" s="286"/>
      <c r="F41" s="284">
        <f>SUM(F42:F45)</f>
        <v>0</v>
      </c>
      <c r="G41" s="285" t="str">
        <f>IF(H41+I41&lt;&gt;F41,"Eroare!","")</f>
        <v/>
      </c>
      <c r="H41" s="286">
        <f>SUM(H42:H45)</f>
        <v>0</v>
      </c>
      <c r="I41" s="286">
        <f>SUM(I42:I45)</f>
        <v>0</v>
      </c>
      <c r="J41" s="287"/>
      <c r="K41" s="287"/>
    </row>
    <row r="42" spans="2:11" ht="39.299999999999997" x14ac:dyDescent="0.25">
      <c r="B42" s="46" t="s">
        <v>298</v>
      </c>
      <c r="C42" s="85"/>
      <c r="D42" s="85">
        <v>1</v>
      </c>
      <c r="E42" s="85">
        <v>0</v>
      </c>
      <c r="F42" s="93">
        <f>D42*E42</f>
        <v>0</v>
      </c>
      <c r="G42" s="97" t="str">
        <f>IF(H42+I42&lt;&gt;F42,"Eroare!","")</f>
        <v/>
      </c>
      <c r="H42" s="96">
        <f>'3- Calcule buget'!G32</f>
        <v>0</v>
      </c>
      <c r="I42" s="96">
        <f>'3- Calcule buget'!J32</f>
        <v>0</v>
      </c>
      <c r="J42" s="281"/>
      <c r="K42" s="281"/>
    </row>
    <row r="43" spans="2:11" ht="26.2" x14ac:dyDescent="0.25">
      <c r="B43" s="46" t="s">
        <v>134</v>
      </c>
      <c r="C43" s="85"/>
      <c r="D43" s="85">
        <v>1</v>
      </c>
      <c r="E43" s="85">
        <v>0</v>
      </c>
      <c r="F43" s="93">
        <f>D43*E43</f>
        <v>0</v>
      </c>
      <c r="G43" s="97" t="str">
        <f>IF(H43+I43&lt;&gt;F43,"Eroare!","")</f>
        <v/>
      </c>
      <c r="H43" s="96">
        <f>'3- Calcule buget'!G33</f>
        <v>0</v>
      </c>
      <c r="I43" s="96">
        <f>'3- Calcule buget'!J33</f>
        <v>0</v>
      </c>
      <c r="J43" s="281"/>
      <c r="K43" s="281"/>
    </row>
    <row r="44" spans="2:11" ht="39.299999999999997" x14ac:dyDescent="0.25">
      <c r="B44" s="46" t="s">
        <v>129</v>
      </c>
      <c r="C44" s="85"/>
      <c r="D44" s="85">
        <v>1</v>
      </c>
      <c r="E44" s="85">
        <v>0</v>
      </c>
      <c r="F44" s="93">
        <f>D44*E44</f>
        <v>0</v>
      </c>
      <c r="G44" s="97" t="str">
        <f>IF(H44+I44&lt;&gt;F44,"Eroare!","")</f>
        <v/>
      </c>
      <c r="H44" s="96">
        <f>'3- Calcule buget'!G34</f>
        <v>0</v>
      </c>
      <c r="I44" s="96">
        <f>'3- Calcule buget'!J34</f>
        <v>0</v>
      </c>
      <c r="J44" s="281"/>
      <c r="K44" s="281"/>
    </row>
    <row r="45" spans="2:11" x14ac:dyDescent="0.25">
      <c r="B45" s="46" t="s">
        <v>299</v>
      </c>
      <c r="C45" s="85"/>
      <c r="D45" s="85">
        <v>1</v>
      </c>
      <c r="E45" s="85">
        <v>0</v>
      </c>
      <c r="F45" s="93">
        <f>D45*E45</f>
        <v>0</v>
      </c>
      <c r="G45" s="97" t="str">
        <f>IF(H45+I45&lt;&gt;F45,"Eroare!","")</f>
        <v/>
      </c>
      <c r="H45" s="96">
        <f>'3- Calcule buget'!G30</f>
        <v>0</v>
      </c>
      <c r="I45" s="96">
        <f>'3- Calcule buget'!J30</f>
        <v>0</v>
      </c>
      <c r="J45" s="281"/>
      <c r="K45" s="281"/>
    </row>
    <row r="46" spans="2:11" x14ac:dyDescent="0.25">
      <c r="B46" s="46"/>
      <c r="C46" s="85"/>
      <c r="D46" s="85">
        <v>1</v>
      </c>
      <c r="E46" s="85">
        <v>0</v>
      </c>
      <c r="F46" s="93"/>
      <c r="G46" s="83"/>
      <c r="H46" s="96"/>
      <c r="I46" s="96"/>
      <c r="J46" s="281"/>
      <c r="K46" s="281"/>
    </row>
    <row r="47" spans="2:11" s="63" customFormat="1" x14ac:dyDescent="0.25">
      <c r="B47" s="276" t="s">
        <v>89</v>
      </c>
      <c r="C47" s="277"/>
      <c r="D47" s="277"/>
      <c r="E47" s="277"/>
      <c r="F47" s="278">
        <f>SUM(F48:F50)</f>
        <v>0</v>
      </c>
      <c r="G47" s="279" t="str">
        <f>IF(H47+I47&lt;&gt;F47,"Eroare!","")</f>
        <v/>
      </c>
      <c r="H47" s="277">
        <f>SUM(H48:H50)</f>
        <v>0</v>
      </c>
      <c r="I47" s="277">
        <f>SUM(I48:I50)</f>
        <v>0</v>
      </c>
      <c r="J47" s="280"/>
      <c r="K47" s="280"/>
    </row>
    <row r="48" spans="2:11" s="48" customFormat="1" x14ac:dyDescent="0.25">
      <c r="B48" s="58" t="s">
        <v>101</v>
      </c>
      <c r="C48" s="85"/>
      <c r="D48" s="85">
        <v>1</v>
      </c>
      <c r="E48" s="85">
        <v>0</v>
      </c>
      <c r="F48" s="93">
        <f>D48*E48</f>
        <v>0</v>
      </c>
      <c r="G48" s="97" t="str">
        <f>IF(H48+I48&lt;&gt;F48,"Eroare!","")</f>
        <v/>
      </c>
      <c r="H48" s="92">
        <f>'3- Calcule buget'!G37</f>
        <v>0</v>
      </c>
      <c r="I48" s="92">
        <f>'3- Calcule buget'!J37</f>
        <v>0</v>
      </c>
      <c r="J48" s="281"/>
      <c r="K48" s="281"/>
    </row>
    <row r="49" spans="2:11" s="48" customFormat="1" ht="52.4" x14ac:dyDescent="0.25">
      <c r="B49" s="58" t="s">
        <v>136</v>
      </c>
      <c r="C49" s="85"/>
      <c r="D49" s="85">
        <v>1</v>
      </c>
      <c r="E49" s="85">
        <v>0</v>
      </c>
      <c r="F49" s="93">
        <f>D49*E49</f>
        <v>0</v>
      </c>
      <c r="G49" s="97" t="str">
        <f>IF(H49+I49&lt;&gt;F49,"Eroare!","")</f>
        <v/>
      </c>
      <c r="H49" s="92">
        <f>'3- Calcule buget'!G38</f>
        <v>0</v>
      </c>
      <c r="I49" s="92">
        <f>'3- Calcule buget'!J38</f>
        <v>0</v>
      </c>
      <c r="J49" s="281"/>
      <c r="K49" s="281"/>
    </row>
    <row r="50" spans="2:11" s="48" customFormat="1" x14ac:dyDescent="0.25">
      <c r="B50" s="58" t="s">
        <v>102</v>
      </c>
      <c r="C50" s="85"/>
      <c r="D50" s="85">
        <v>1</v>
      </c>
      <c r="E50" s="85">
        <v>0</v>
      </c>
      <c r="F50" s="93">
        <f>D50*E50</f>
        <v>0</v>
      </c>
      <c r="G50" s="97" t="str">
        <f>IF(H50+I50&lt;&gt;F50,"Eroare!","")</f>
        <v/>
      </c>
      <c r="H50" s="92">
        <f>'3- Calcule buget'!G39</f>
        <v>0</v>
      </c>
      <c r="I50" s="92">
        <f>'3- Calcule buget'!J39</f>
        <v>0</v>
      </c>
      <c r="J50" s="281"/>
      <c r="K50" s="281"/>
    </row>
    <row r="51" spans="2:11" s="48" customFormat="1" x14ac:dyDescent="0.25">
      <c r="B51" s="58"/>
      <c r="C51" s="85"/>
      <c r="D51" s="85"/>
      <c r="E51" s="85"/>
      <c r="F51" s="93"/>
      <c r="G51" s="95"/>
      <c r="H51" s="92"/>
      <c r="I51" s="92"/>
      <c r="J51" s="281"/>
      <c r="K51" s="281"/>
    </row>
    <row r="52" spans="2:11" s="63" customFormat="1" x14ac:dyDescent="0.25">
      <c r="B52" s="276" t="s">
        <v>93</v>
      </c>
      <c r="C52" s="277"/>
      <c r="D52" s="277"/>
      <c r="E52" s="277"/>
      <c r="F52" s="278">
        <f>SUM(F53:F57)</f>
        <v>0</v>
      </c>
      <c r="G52" s="279" t="str">
        <f t="shared" ref="G52:G57" si="3">IF(H52+I52&lt;&gt;F52,"Eroare!","")</f>
        <v/>
      </c>
      <c r="H52" s="277">
        <f>SUM(H53:H57)</f>
        <v>0</v>
      </c>
      <c r="I52" s="277">
        <f>SUM(I53:I57)</f>
        <v>0</v>
      </c>
      <c r="J52" s="280"/>
      <c r="K52" s="280"/>
    </row>
    <row r="53" spans="2:11" ht="26.2" x14ac:dyDescent="0.25">
      <c r="B53" s="46" t="s">
        <v>138</v>
      </c>
      <c r="C53" s="85"/>
      <c r="D53" s="85">
        <v>1</v>
      </c>
      <c r="E53" s="85">
        <v>0</v>
      </c>
      <c r="F53" s="93">
        <f t="shared" ref="F53:F63" si="4">D53*E53</f>
        <v>0</v>
      </c>
      <c r="G53" s="97" t="str">
        <f t="shared" si="3"/>
        <v/>
      </c>
      <c r="H53" s="96">
        <f>'3- Calcule buget'!G60</f>
        <v>0</v>
      </c>
      <c r="I53" s="96">
        <f>'3- Calcule buget'!J60</f>
        <v>0</v>
      </c>
      <c r="J53" s="292"/>
      <c r="K53" s="292"/>
    </row>
    <row r="54" spans="2:11" ht="26.2" x14ac:dyDescent="0.25">
      <c r="B54" s="46" t="s">
        <v>139</v>
      </c>
      <c r="C54" s="85"/>
      <c r="D54" s="85">
        <v>1</v>
      </c>
      <c r="E54" s="85">
        <v>0</v>
      </c>
      <c r="F54" s="93">
        <f t="shared" si="4"/>
        <v>0</v>
      </c>
      <c r="G54" s="97" t="str">
        <f t="shared" si="3"/>
        <v/>
      </c>
      <c r="H54" s="96">
        <f>'3- Calcule buget'!G61</f>
        <v>0</v>
      </c>
      <c r="I54" s="96">
        <f>'3- Calcule buget'!J61</f>
        <v>0</v>
      </c>
      <c r="J54" s="292"/>
      <c r="K54" s="292"/>
    </row>
    <row r="55" spans="2:11" ht="39.299999999999997" x14ac:dyDescent="0.25">
      <c r="B55" s="46" t="s">
        <v>140</v>
      </c>
      <c r="C55" s="85"/>
      <c r="D55" s="85">
        <v>1</v>
      </c>
      <c r="E55" s="85">
        <v>0</v>
      </c>
      <c r="F55" s="93">
        <f t="shared" si="4"/>
        <v>0</v>
      </c>
      <c r="G55" s="97" t="str">
        <f t="shared" si="3"/>
        <v/>
      </c>
      <c r="H55" s="96">
        <f>'3- Calcule buget'!G62</f>
        <v>0</v>
      </c>
      <c r="I55" s="96">
        <f>'3- Calcule buget'!J62</f>
        <v>0</v>
      </c>
      <c r="J55" s="292"/>
      <c r="K55" s="292"/>
    </row>
    <row r="56" spans="2:11" ht="26.2" x14ac:dyDescent="0.25">
      <c r="B56" s="46" t="s">
        <v>300</v>
      </c>
      <c r="C56" s="85"/>
      <c r="D56" s="85">
        <v>1</v>
      </c>
      <c r="E56" s="85">
        <v>0</v>
      </c>
      <c r="F56" s="93">
        <f t="shared" si="4"/>
        <v>0</v>
      </c>
      <c r="G56" s="97" t="str">
        <f t="shared" si="3"/>
        <v/>
      </c>
      <c r="H56" s="96">
        <f>'3- Calcule buget'!G63</f>
        <v>0</v>
      </c>
      <c r="I56" s="96">
        <f>'3- Calcule buget'!J63</f>
        <v>0</v>
      </c>
      <c r="J56" s="292"/>
      <c r="K56" s="292"/>
    </row>
    <row r="57" spans="2:11" ht="38.950000000000003" customHeight="1" x14ac:dyDescent="0.25">
      <c r="B57" s="46" t="s">
        <v>301</v>
      </c>
      <c r="C57" s="294"/>
      <c r="D57" s="294"/>
      <c r="E57" s="294"/>
      <c r="F57" s="93">
        <f>SUM(F58:F63)</f>
        <v>0</v>
      </c>
      <c r="G57" s="97" t="str">
        <f t="shared" si="3"/>
        <v/>
      </c>
      <c r="H57" s="96">
        <f>'3- Calcule buget'!G64</f>
        <v>0</v>
      </c>
      <c r="I57" s="96">
        <f>'3- Calcule buget'!J64</f>
        <v>0</v>
      </c>
      <c r="J57" s="292"/>
      <c r="K57" s="292"/>
    </row>
    <row r="58" spans="2:11" x14ac:dyDescent="0.25">
      <c r="B58" s="57"/>
      <c r="C58" s="85"/>
      <c r="D58" s="85">
        <v>1</v>
      </c>
      <c r="E58" s="85">
        <v>0</v>
      </c>
      <c r="F58" s="93">
        <f t="shared" si="4"/>
        <v>0</v>
      </c>
      <c r="G58" s="97"/>
      <c r="H58" s="96"/>
      <c r="I58" s="96"/>
      <c r="J58" s="292"/>
      <c r="K58" s="292"/>
    </row>
    <row r="59" spans="2:11" x14ac:dyDescent="0.25">
      <c r="B59" s="57"/>
      <c r="C59" s="85"/>
      <c r="D59" s="85">
        <v>1</v>
      </c>
      <c r="E59" s="85">
        <v>0</v>
      </c>
      <c r="F59" s="93">
        <f t="shared" si="4"/>
        <v>0</v>
      </c>
      <c r="G59" s="97"/>
      <c r="H59" s="96"/>
      <c r="I59" s="96"/>
      <c r="J59" s="292"/>
      <c r="K59" s="292"/>
    </row>
    <row r="60" spans="2:11" x14ac:dyDescent="0.25">
      <c r="B60" s="57"/>
      <c r="C60" s="85"/>
      <c r="D60" s="85">
        <v>1</v>
      </c>
      <c r="E60" s="85">
        <v>0</v>
      </c>
      <c r="F60" s="93">
        <f t="shared" si="4"/>
        <v>0</v>
      </c>
      <c r="G60" s="97"/>
      <c r="H60" s="96"/>
      <c r="I60" s="96"/>
      <c r="J60" s="292"/>
      <c r="K60" s="292"/>
    </row>
    <row r="61" spans="2:11" x14ac:dyDescent="0.25">
      <c r="B61" s="57"/>
      <c r="C61" s="85"/>
      <c r="D61" s="85">
        <v>1</v>
      </c>
      <c r="E61" s="85">
        <v>0</v>
      </c>
      <c r="F61" s="93">
        <f t="shared" si="4"/>
        <v>0</v>
      </c>
      <c r="G61" s="97"/>
      <c r="H61" s="96"/>
      <c r="I61" s="96"/>
      <c r="J61" s="292"/>
      <c r="K61" s="292"/>
    </row>
    <row r="62" spans="2:11" x14ac:dyDescent="0.25">
      <c r="B62" s="57"/>
      <c r="C62" s="85"/>
      <c r="D62" s="85">
        <v>1</v>
      </c>
      <c r="E62" s="85">
        <v>0</v>
      </c>
      <c r="F62" s="93">
        <f t="shared" si="4"/>
        <v>0</v>
      </c>
      <c r="G62" s="97"/>
      <c r="H62" s="96"/>
      <c r="I62" s="96"/>
      <c r="J62" s="292"/>
      <c r="K62" s="292"/>
    </row>
    <row r="63" spans="2:11" x14ac:dyDescent="0.25">
      <c r="B63" s="46"/>
      <c r="C63" s="85"/>
      <c r="D63" s="85">
        <v>1</v>
      </c>
      <c r="E63" s="85">
        <v>0</v>
      </c>
      <c r="F63" s="93">
        <f t="shared" si="4"/>
        <v>0</v>
      </c>
      <c r="G63" s="97"/>
      <c r="H63" s="96"/>
      <c r="I63" s="96"/>
      <c r="J63" s="292"/>
      <c r="K63" s="292"/>
    </row>
    <row r="64" spans="2:11" s="60" customFormat="1" ht="39.299999999999997" x14ac:dyDescent="0.25">
      <c r="B64" s="276" t="s">
        <v>103</v>
      </c>
      <c r="C64" s="277"/>
      <c r="D64" s="277"/>
      <c r="E64" s="277"/>
      <c r="F64" s="278">
        <f>SUM(F65:F69)</f>
        <v>0</v>
      </c>
      <c r="G64" s="279" t="str">
        <f>IF(H64+I64&lt;&gt;F64,"Eroare!","")</f>
        <v/>
      </c>
      <c r="H64" s="277">
        <f>'3- Calcule buget'!G67</f>
        <v>0</v>
      </c>
      <c r="I64" s="277">
        <f>'3- Calcule buget'!J67</f>
        <v>0</v>
      </c>
      <c r="J64" s="280"/>
      <c r="K64" s="280"/>
    </row>
    <row r="65" spans="1:11" x14ac:dyDescent="0.25">
      <c r="B65" s="46" t="s">
        <v>174</v>
      </c>
      <c r="C65" s="85"/>
      <c r="D65" s="85">
        <v>1</v>
      </c>
      <c r="E65" s="85">
        <v>0</v>
      </c>
      <c r="F65" s="93">
        <f>D65*E65</f>
        <v>0</v>
      </c>
      <c r="G65" s="83"/>
      <c r="H65" s="295"/>
      <c r="I65" s="91"/>
      <c r="J65" s="292"/>
      <c r="K65" s="292"/>
    </row>
    <row r="66" spans="1:11" x14ac:dyDescent="0.25">
      <c r="B66" s="46" t="s">
        <v>175</v>
      </c>
      <c r="C66" s="85"/>
      <c r="D66" s="85">
        <v>1</v>
      </c>
      <c r="E66" s="85">
        <v>0</v>
      </c>
      <c r="F66" s="93">
        <f>D66*E66</f>
        <v>0</v>
      </c>
      <c r="G66" s="83"/>
      <c r="H66" s="295"/>
      <c r="I66" s="91"/>
      <c r="J66" s="292"/>
      <c r="K66" s="292"/>
    </row>
    <row r="67" spans="1:11" x14ac:dyDescent="0.25">
      <c r="B67" s="46" t="s">
        <v>317</v>
      </c>
      <c r="C67" s="85"/>
      <c r="D67" s="85">
        <v>1</v>
      </c>
      <c r="E67" s="85">
        <v>0</v>
      </c>
      <c r="F67" s="93">
        <f>D67*E67</f>
        <v>0</v>
      </c>
      <c r="G67" s="83"/>
      <c r="H67" s="295"/>
      <c r="I67" s="91"/>
      <c r="J67" s="292"/>
      <c r="K67" s="292"/>
    </row>
    <row r="68" spans="1:11" x14ac:dyDescent="0.25">
      <c r="B68" s="46" t="s">
        <v>176</v>
      </c>
      <c r="C68" s="85"/>
      <c r="D68" s="85">
        <v>1</v>
      </c>
      <c r="E68" s="85">
        <v>0</v>
      </c>
      <c r="F68" s="93">
        <f>D68*E68</f>
        <v>0</v>
      </c>
      <c r="G68" s="83"/>
      <c r="H68" s="295"/>
      <c r="I68" s="91"/>
      <c r="J68" s="292"/>
      <c r="K68" s="292"/>
    </row>
    <row r="69" spans="1:11" x14ac:dyDescent="0.25">
      <c r="B69" s="46" t="s">
        <v>177</v>
      </c>
      <c r="C69" s="85"/>
      <c r="D69" s="85">
        <v>1</v>
      </c>
      <c r="E69" s="85">
        <v>0</v>
      </c>
      <c r="F69" s="93">
        <f>D69*E69</f>
        <v>0</v>
      </c>
      <c r="G69" s="83"/>
      <c r="H69" s="295"/>
      <c r="I69" s="91"/>
      <c r="J69" s="292"/>
      <c r="K69" s="292"/>
    </row>
    <row r="70" spans="1:11" s="60" customFormat="1" ht="26.2" x14ac:dyDescent="0.25">
      <c r="B70" s="276" t="str">
        <f>'3- Calcule buget'!B68</f>
        <v xml:space="preserve">Cheltuielile de promovare a obiectivului de investiție </v>
      </c>
      <c r="C70" s="277"/>
      <c r="D70" s="277"/>
      <c r="E70" s="277"/>
      <c r="F70" s="278">
        <f>SUM(F71:F75)</f>
        <v>0</v>
      </c>
      <c r="G70" s="279" t="str">
        <f>IF(H70+I70&lt;&gt;F70,"Eroare!","")</f>
        <v/>
      </c>
      <c r="H70" s="277">
        <f>'3- Calcule buget'!G68</f>
        <v>0</v>
      </c>
      <c r="I70" s="277">
        <f>'3- Calcule buget'!J68</f>
        <v>0</v>
      </c>
      <c r="J70" s="280"/>
      <c r="K70" s="280"/>
    </row>
    <row r="71" spans="1:11" x14ac:dyDescent="0.25">
      <c r="B71" s="73"/>
      <c r="C71" s="85"/>
      <c r="D71" s="85">
        <v>1</v>
      </c>
      <c r="E71" s="85">
        <v>0</v>
      </c>
      <c r="F71" s="93">
        <f>D71*E71</f>
        <v>0</v>
      </c>
      <c r="G71" s="83"/>
      <c r="H71" s="295"/>
      <c r="I71" s="91"/>
      <c r="J71" s="292"/>
      <c r="K71" s="292"/>
    </row>
    <row r="72" spans="1:11" x14ac:dyDescent="0.25">
      <c r="B72" s="73"/>
      <c r="C72" s="85"/>
      <c r="D72" s="85">
        <v>1</v>
      </c>
      <c r="E72" s="85">
        <v>0</v>
      </c>
      <c r="F72" s="93">
        <f>D72*E72</f>
        <v>0</v>
      </c>
      <c r="G72" s="83"/>
      <c r="H72" s="295"/>
      <c r="I72" s="91"/>
      <c r="J72" s="292"/>
      <c r="K72" s="292"/>
    </row>
    <row r="73" spans="1:11" x14ac:dyDescent="0.25">
      <c r="B73" s="73"/>
      <c r="C73" s="85"/>
      <c r="D73" s="85">
        <v>1</v>
      </c>
      <c r="E73" s="85">
        <v>0</v>
      </c>
      <c r="F73" s="93">
        <f>D73*E73</f>
        <v>0</v>
      </c>
      <c r="G73" s="83"/>
      <c r="H73" s="295"/>
      <c r="I73" s="91"/>
      <c r="J73" s="292"/>
      <c r="K73" s="292"/>
    </row>
    <row r="74" spans="1:11" x14ac:dyDescent="0.25">
      <c r="B74" s="73"/>
      <c r="C74" s="85"/>
      <c r="D74" s="85">
        <v>1</v>
      </c>
      <c r="E74" s="85">
        <v>0</v>
      </c>
      <c r="F74" s="93">
        <f>D74*E74</f>
        <v>0</v>
      </c>
      <c r="G74" s="83"/>
      <c r="H74" s="295"/>
      <c r="I74" s="91"/>
      <c r="J74" s="292"/>
      <c r="K74" s="292"/>
    </row>
    <row r="75" spans="1:11" x14ac:dyDescent="0.25">
      <c r="B75" s="73"/>
      <c r="C75" s="85"/>
      <c r="D75" s="85">
        <v>1</v>
      </c>
      <c r="E75" s="85">
        <v>0</v>
      </c>
      <c r="F75" s="93">
        <f>D75*E75</f>
        <v>0</v>
      </c>
      <c r="G75" s="83"/>
      <c r="H75" s="295"/>
      <c r="I75" s="91"/>
      <c r="J75" s="292"/>
      <c r="K75" s="292"/>
    </row>
    <row r="76" spans="1:11" x14ac:dyDescent="0.25">
      <c r="B76" s="46"/>
      <c r="C76" s="85"/>
      <c r="D76" s="85">
        <v>1</v>
      </c>
      <c r="E76" s="85">
        <v>0</v>
      </c>
      <c r="F76" s="93"/>
      <c r="G76" s="83"/>
      <c r="H76" s="295"/>
      <c r="I76" s="91"/>
      <c r="J76" s="292"/>
      <c r="K76" s="292"/>
    </row>
    <row r="77" spans="1:11" s="331" customFormat="1" x14ac:dyDescent="0.25">
      <c r="B77" s="326" t="s">
        <v>135</v>
      </c>
      <c r="C77" s="327"/>
      <c r="D77" s="327"/>
      <c r="E77" s="327"/>
      <c r="F77" s="328" t="e">
        <f>F78</f>
        <v>#REF!</v>
      </c>
      <c r="G77" s="329" t="e">
        <f>IF(H77+I77&lt;&gt;F77,"Eroare!","")</f>
        <v>#REF!</v>
      </c>
      <c r="H77" s="328" t="e">
        <f>'3- Calcule buget'!#REF!</f>
        <v>#REF!</v>
      </c>
      <c r="I77" s="328" t="e">
        <f>'3- Calcule buget'!#REF!</f>
        <v>#REF!</v>
      </c>
      <c r="J77" s="330"/>
      <c r="K77" s="330"/>
    </row>
    <row r="78" spans="1:11" s="60" customFormat="1" x14ac:dyDescent="0.25">
      <c r="B78" s="61"/>
      <c r="C78" s="99"/>
      <c r="D78" s="99">
        <v>1</v>
      </c>
      <c r="E78" s="99" t="e">
        <f>H77+I77</f>
        <v>#REF!</v>
      </c>
      <c r="F78" s="93" t="e">
        <f>D78*E78</f>
        <v>#REF!</v>
      </c>
      <c r="G78" s="98"/>
      <c r="H78" s="296"/>
      <c r="I78" s="100"/>
      <c r="J78" s="66"/>
      <c r="K78" s="66"/>
    </row>
    <row r="79" spans="1:11" x14ac:dyDescent="0.25">
      <c r="A79" s="50"/>
      <c r="B79" s="68" t="s">
        <v>165</v>
      </c>
      <c r="C79" s="297"/>
      <c r="D79" s="297"/>
      <c r="E79" s="297"/>
      <c r="F79" s="298">
        <f>SUM(F80:F92)</f>
        <v>0</v>
      </c>
      <c r="G79" s="299" t="str">
        <f>IF(H79+I79&lt;&gt;F79,"Eroare!","")</f>
        <v/>
      </c>
      <c r="H79" s="298">
        <f>SUM(H80:H92)</f>
        <v>0</v>
      </c>
      <c r="I79" s="298">
        <f>SUM(I80:I92)</f>
        <v>0</v>
      </c>
      <c r="J79" s="300"/>
      <c r="K79" s="300"/>
    </row>
    <row r="80" spans="1:11" x14ac:dyDescent="0.25">
      <c r="A80" s="50"/>
      <c r="B80" s="46" t="s">
        <v>78</v>
      </c>
      <c r="C80" s="81"/>
      <c r="D80" s="81">
        <v>1</v>
      </c>
      <c r="E80" s="81">
        <v>0</v>
      </c>
      <c r="F80" s="82">
        <f>D80*E80</f>
        <v>0</v>
      </c>
      <c r="G80" s="83" t="str">
        <f>IF(H80+I80&lt;&gt;F80,"Eroare!","")</f>
        <v/>
      </c>
      <c r="H80" s="82">
        <f>'3- Calcule buget'!G8</f>
        <v>0</v>
      </c>
      <c r="I80" s="82">
        <f>'3- Calcule buget'!J8</f>
        <v>0</v>
      </c>
      <c r="J80" s="54"/>
      <c r="K80" s="54"/>
    </row>
    <row r="81" spans="1:11" ht="31.95" customHeight="1" x14ac:dyDescent="0.25">
      <c r="A81" s="50"/>
      <c r="B81" s="46" t="s">
        <v>9</v>
      </c>
      <c r="C81" s="81"/>
      <c r="D81" s="81">
        <v>1</v>
      </c>
      <c r="E81" s="81">
        <v>0</v>
      </c>
      <c r="F81" s="82">
        <f t="shared" ref="F81:F87" si="5">D81*E81</f>
        <v>0</v>
      </c>
      <c r="G81" s="83" t="str">
        <f t="shared" ref="G81:G86" si="6">IF(H81+I81&lt;&gt;F81,"Eroare!","")</f>
        <v/>
      </c>
      <c r="H81" s="82">
        <f>'3- Calcule buget'!G9</f>
        <v>0</v>
      </c>
      <c r="I81" s="82">
        <f>'3- Calcule buget'!J9</f>
        <v>0</v>
      </c>
      <c r="J81" s="54"/>
      <c r="K81" s="54"/>
    </row>
    <row r="82" spans="1:11" ht="39.6" customHeight="1" x14ac:dyDescent="0.25">
      <c r="A82" s="50"/>
      <c r="B82" s="46" t="s">
        <v>80</v>
      </c>
      <c r="C82" s="81"/>
      <c r="D82" s="81">
        <v>1</v>
      </c>
      <c r="E82" s="81">
        <v>0</v>
      </c>
      <c r="F82" s="82">
        <f t="shared" si="5"/>
        <v>0</v>
      </c>
      <c r="G82" s="83" t="str">
        <f t="shared" si="6"/>
        <v/>
      </c>
      <c r="H82" s="82">
        <f>'3- Calcule buget'!G10</f>
        <v>0</v>
      </c>
      <c r="I82" s="82">
        <f>'3- Calcule buget'!J10</f>
        <v>0</v>
      </c>
      <c r="J82" s="54"/>
      <c r="K82" s="54"/>
    </row>
    <row r="83" spans="1:11" ht="36.65" customHeight="1" x14ac:dyDescent="0.25">
      <c r="A83" s="50"/>
      <c r="B83" s="46" t="s">
        <v>82</v>
      </c>
      <c r="C83" s="81"/>
      <c r="D83" s="81">
        <v>1</v>
      </c>
      <c r="E83" s="81">
        <v>0</v>
      </c>
      <c r="F83" s="82">
        <f t="shared" si="5"/>
        <v>0</v>
      </c>
      <c r="G83" s="83" t="str">
        <f t="shared" si="6"/>
        <v/>
      </c>
      <c r="H83" s="82">
        <f>'3- Calcule buget'!G11</f>
        <v>0</v>
      </c>
      <c r="I83" s="82">
        <f>'3- Calcule buget'!J11</f>
        <v>0</v>
      </c>
      <c r="J83" s="54"/>
      <c r="K83" s="54"/>
    </row>
    <row r="84" spans="1:11" ht="29.65" customHeight="1" x14ac:dyDescent="0.25">
      <c r="A84" s="50"/>
      <c r="B84" s="46" t="s">
        <v>99</v>
      </c>
      <c r="C84" s="81"/>
      <c r="D84" s="81">
        <v>1</v>
      </c>
      <c r="E84" s="81">
        <v>0</v>
      </c>
      <c r="F84" s="82">
        <f t="shared" si="5"/>
        <v>0</v>
      </c>
      <c r="G84" s="83"/>
      <c r="H84" s="82">
        <f>'3- Calcule buget'!G14</f>
        <v>0</v>
      </c>
      <c r="I84" s="82">
        <f>'3- Calcule buget'!J14</f>
        <v>0</v>
      </c>
      <c r="J84" s="54"/>
      <c r="K84" s="54"/>
    </row>
    <row r="85" spans="1:11" ht="26.2" x14ac:dyDescent="0.25">
      <c r="A85" s="50"/>
      <c r="B85" s="61" t="s">
        <v>137</v>
      </c>
      <c r="C85" s="81"/>
      <c r="D85" s="81">
        <v>1</v>
      </c>
      <c r="E85" s="81">
        <v>0</v>
      </c>
      <c r="F85" s="82">
        <f>D85*E85</f>
        <v>0</v>
      </c>
      <c r="G85" s="83" t="str">
        <f t="shared" si="6"/>
        <v/>
      </c>
      <c r="H85" s="96">
        <f>'3- Calcule buget'!G57</f>
        <v>0</v>
      </c>
      <c r="I85" s="82">
        <f>'3- Calcule buget'!J57</f>
        <v>0</v>
      </c>
      <c r="J85" s="54"/>
      <c r="K85" s="54"/>
    </row>
    <row r="86" spans="1:11" x14ac:dyDescent="0.25">
      <c r="A86" s="50"/>
      <c r="B86" s="61" t="s">
        <v>124</v>
      </c>
      <c r="C86" s="81"/>
      <c r="D86" s="81">
        <v>1</v>
      </c>
      <c r="E86" s="81">
        <v>0</v>
      </c>
      <c r="F86" s="82">
        <f t="shared" si="5"/>
        <v>0</v>
      </c>
      <c r="G86" s="83" t="str">
        <f t="shared" si="6"/>
        <v/>
      </c>
      <c r="H86" s="96">
        <f>'3- Calcule buget'!G58</f>
        <v>0</v>
      </c>
      <c r="I86" s="82">
        <f>'3- Calcule buget'!J58</f>
        <v>0</v>
      </c>
      <c r="J86" s="54"/>
      <c r="K86" s="54"/>
    </row>
    <row r="87" spans="1:11" s="63" customFormat="1" ht="25.2" customHeight="1" x14ac:dyDescent="0.25">
      <c r="A87" s="79"/>
      <c r="B87" s="67" t="s">
        <v>1</v>
      </c>
      <c r="C87" s="84"/>
      <c r="D87" s="81">
        <v>1</v>
      </c>
      <c r="E87" s="81">
        <v>0</v>
      </c>
      <c r="F87" s="82">
        <f t="shared" si="5"/>
        <v>0</v>
      </c>
      <c r="G87" s="301"/>
      <c r="H87" s="93">
        <f>'3- Calcule buget'!G42-'3- Calcule buget'!G43</f>
        <v>0</v>
      </c>
      <c r="I87" s="93">
        <f>'3- Calcule buget'!J42-'3- Calcule buget'!J43</f>
        <v>0</v>
      </c>
      <c r="J87" s="292"/>
      <c r="K87" s="292"/>
    </row>
    <row r="88" spans="1:11" ht="26.2" x14ac:dyDescent="0.25">
      <c r="B88" s="61" t="s">
        <v>464</v>
      </c>
      <c r="C88" s="85"/>
      <c r="D88" s="81">
        <v>1</v>
      </c>
      <c r="E88" s="81">
        <v>0</v>
      </c>
      <c r="F88" s="64">
        <f>D88*E88</f>
        <v>0</v>
      </c>
      <c r="G88" s="83" t="str">
        <f>IF(H88+I88&lt;&gt;F88,"Eroare!","")</f>
        <v/>
      </c>
      <c r="H88" s="93">
        <f>'3- Calcule buget'!G44-'3- Calcule buget'!G45</f>
        <v>0</v>
      </c>
      <c r="I88" s="93">
        <f>'3- Calcule buget'!J44-'3- Calcule buget'!J45</f>
        <v>0</v>
      </c>
      <c r="J88" s="292"/>
      <c r="K88" s="292"/>
    </row>
    <row r="89" spans="1:11" ht="26.2" x14ac:dyDescent="0.25">
      <c r="B89" s="61" t="s">
        <v>304</v>
      </c>
      <c r="C89" s="85"/>
      <c r="D89" s="81">
        <v>1</v>
      </c>
      <c r="E89" s="81">
        <v>0</v>
      </c>
      <c r="F89" s="64">
        <f>D89*E89</f>
        <v>0</v>
      </c>
      <c r="G89" s="83"/>
      <c r="H89" s="93">
        <f>'3- Calcule buget'!G43+'3- Calcule buget'!G45</f>
        <v>0</v>
      </c>
      <c r="I89" s="93">
        <f>'3- Calcule buget'!J43+'3- Calcule buget'!J45</f>
        <v>0</v>
      </c>
      <c r="J89" s="292"/>
      <c r="K89" s="292"/>
    </row>
    <row r="90" spans="1:11" x14ac:dyDescent="0.25">
      <c r="B90" s="61" t="s">
        <v>94</v>
      </c>
      <c r="C90" s="85"/>
      <c r="D90" s="81">
        <v>1</v>
      </c>
      <c r="E90" s="81">
        <v>0</v>
      </c>
      <c r="F90" s="64">
        <f>D90*E90</f>
        <v>0</v>
      </c>
      <c r="G90" s="83" t="str">
        <f>IF(H90+I90&lt;&gt;F90,"Eroare!","")</f>
        <v/>
      </c>
      <c r="H90" s="93">
        <f>'3- Calcule buget'!G65</f>
        <v>0</v>
      </c>
      <c r="I90" s="82">
        <f>'3- Calcule buget'!J65</f>
        <v>0</v>
      </c>
      <c r="J90" s="292"/>
      <c r="K90" s="292"/>
    </row>
    <row r="91" spans="1:11" x14ac:dyDescent="0.25">
      <c r="B91" s="61" t="s">
        <v>465</v>
      </c>
      <c r="C91" s="85"/>
      <c r="D91" s="81">
        <v>1</v>
      </c>
      <c r="E91" s="81">
        <v>0</v>
      </c>
      <c r="F91" s="64">
        <f>D91*E91</f>
        <v>0</v>
      </c>
      <c r="G91" s="83"/>
      <c r="H91" s="96">
        <f>'3- Calcule buget'!G71</f>
        <v>0</v>
      </c>
      <c r="I91" s="82">
        <f>'3- Calcule buget'!J71</f>
        <v>0</v>
      </c>
      <c r="J91" s="292"/>
      <c r="K91" s="292"/>
    </row>
    <row r="92" spans="1:11" x14ac:dyDescent="0.25">
      <c r="B92" s="61" t="s">
        <v>466</v>
      </c>
      <c r="C92" s="85"/>
      <c r="D92" s="81">
        <v>1</v>
      </c>
      <c r="E92" s="81">
        <v>0</v>
      </c>
      <c r="F92" s="64">
        <f>D92*E92</f>
        <v>0</v>
      </c>
      <c r="G92" s="83"/>
      <c r="H92" s="96">
        <f>'3- Calcule buget'!G72</f>
        <v>0</v>
      </c>
      <c r="I92" s="82">
        <f>'3- Calcule buget'!J72</f>
        <v>0</v>
      </c>
      <c r="J92" s="292"/>
      <c r="K92" s="292"/>
    </row>
    <row r="93" spans="1:11" x14ac:dyDescent="0.25">
      <c r="B93" s="69" t="s">
        <v>171</v>
      </c>
      <c r="C93" s="86"/>
      <c r="D93" s="86"/>
      <c r="E93" s="86"/>
      <c r="F93" s="86">
        <f>F94+F111</f>
        <v>0</v>
      </c>
      <c r="G93" s="87"/>
      <c r="H93" s="86">
        <f>H94+H111</f>
        <v>0</v>
      </c>
      <c r="I93" s="86">
        <f>I94+I111</f>
        <v>0</v>
      </c>
      <c r="J93" s="275"/>
      <c r="K93" s="275"/>
    </row>
    <row r="94" spans="1:11" x14ac:dyDescent="0.25">
      <c r="B94" s="62" t="s">
        <v>2</v>
      </c>
      <c r="C94" s="88"/>
      <c r="D94" s="88"/>
      <c r="E94" s="88"/>
      <c r="F94" s="88">
        <f>SUM(F95:F110)</f>
        <v>0</v>
      </c>
      <c r="G94" s="89" t="str">
        <f>IF(H94+I94&lt;&gt;F94,"Eroare!","")</f>
        <v/>
      </c>
      <c r="H94" s="88">
        <f>'3- Calcule buget'!G46+'3- Calcule buget'!G48+'3- Calcule buget'!G50</f>
        <v>0</v>
      </c>
      <c r="I94" s="88">
        <f>'3- Calcule buget'!J46+'3- Calcule buget'!J48+'3- Calcule buget'!J50</f>
        <v>0</v>
      </c>
      <c r="J94" s="71"/>
      <c r="K94" s="71"/>
    </row>
    <row r="95" spans="1:11" s="48" customFormat="1" x14ac:dyDescent="0.25">
      <c r="A95" s="48">
        <v>1</v>
      </c>
      <c r="B95" s="72"/>
      <c r="C95" s="85"/>
      <c r="D95" s="85">
        <v>1</v>
      </c>
      <c r="E95" s="85">
        <v>0</v>
      </c>
      <c r="F95" s="82">
        <f t="shared" ref="F95:F110" si="7">D95*E95</f>
        <v>0</v>
      </c>
      <c r="G95" s="83"/>
      <c r="H95" s="90"/>
      <c r="I95" s="90"/>
      <c r="J95" s="302"/>
      <c r="K95" s="302"/>
    </row>
    <row r="96" spans="1:11" s="48" customFormat="1" x14ac:dyDescent="0.25">
      <c r="A96" s="48">
        <v>2</v>
      </c>
      <c r="B96" s="72"/>
      <c r="C96" s="85"/>
      <c r="D96" s="85">
        <v>1</v>
      </c>
      <c r="E96" s="85">
        <v>0</v>
      </c>
      <c r="F96" s="82">
        <f t="shared" si="7"/>
        <v>0</v>
      </c>
      <c r="G96" s="83"/>
      <c r="H96" s="90"/>
      <c r="I96" s="90"/>
      <c r="J96" s="302"/>
      <c r="K96" s="302"/>
    </row>
    <row r="97" spans="1:11" s="48" customFormat="1" x14ac:dyDescent="0.25">
      <c r="A97" s="48">
        <v>3</v>
      </c>
      <c r="B97" s="72"/>
      <c r="C97" s="85"/>
      <c r="D97" s="85">
        <v>1</v>
      </c>
      <c r="E97" s="85">
        <v>0</v>
      </c>
      <c r="F97" s="82">
        <f t="shared" si="7"/>
        <v>0</v>
      </c>
      <c r="G97" s="83"/>
      <c r="H97" s="90"/>
      <c r="I97" s="90"/>
      <c r="J97" s="302"/>
      <c r="K97" s="302"/>
    </row>
    <row r="98" spans="1:11" s="48" customFormat="1" x14ac:dyDescent="0.25">
      <c r="B98" s="72"/>
      <c r="C98" s="85"/>
      <c r="D98" s="85">
        <v>1</v>
      </c>
      <c r="E98" s="85">
        <v>0</v>
      </c>
      <c r="F98" s="82">
        <f t="shared" si="7"/>
        <v>0</v>
      </c>
      <c r="G98" s="83"/>
      <c r="H98" s="90"/>
      <c r="I98" s="90"/>
      <c r="J98" s="302"/>
      <c r="K98" s="302"/>
    </row>
    <row r="99" spans="1:11" s="48" customFormat="1" x14ac:dyDescent="0.25">
      <c r="B99" s="72"/>
      <c r="C99" s="85"/>
      <c r="D99" s="85">
        <v>1</v>
      </c>
      <c r="E99" s="85">
        <v>0</v>
      </c>
      <c r="F99" s="82">
        <f t="shared" si="7"/>
        <v>0</v>
      </c>
      <c r="G99" s="83"/>
      <c r="H99" s="90"/>
      <c r="I99" s="90"/>
      <c r="J99" s="302"/>
      <c r="K99" s="302"/>
    </row>
    <row r="100" spans="1:11" s="48" customFormat="1" x14ac:dyDescent="0.25">
      <c r="B100" s="72"/>
      <c r="C100" s="85"/>
      <c r="D100" s="85">
        <v>1</v>
      </c>
      <c r="E100" s="85">
        <v>0</v>
      </c>
      <c r="F100" s="82">
        <f t="shared" si="7"/>
        <v>0</v>
      </c>
      <c r="G100" s="83"/>
      <c r="H100" s="90"/>
      <c r="I100" s="90"/>
      <c r="J100" s="302"/>
      <c r="K100" s="302"/>
    </row>
    <row r="101" spans="1:11" s="48" customFormat="1" x14ac:dyDescent="0.25">
      <c r="B101" s="72"/>
      <c r="C101" s="85"/>
      <c r="D101" s="85">
        <v>1</v>
      </c>
      <c r="E101" s="85">
        <v>0</v>
      </c>
      <c r="F101" s="82">
        <f t="shared" si="7"/>
        <v>0</v>
      </c>
      <c r="G101" s="83"/>
      <c r="H101" s="90"/>
      <c r="I101" s="90"/>
      <c r="J101" s="302"/>
      <c r="K101" s="302"/>
    </row>
    <row r="102" spans="1:11" s="48" customFormat="1" x14ac:dyDescent="0.25">
      <c r="A102" s="48">
        <v>4</v>
      </c>
      <c r="B102" s="72"/>
      <c r="C102" s="85"/>
      <c r="D102" s="85">
        <v>1</v>
      </c>
      <c r="E102" s="85">
        <v>0</v>
      </c>
      <c r="F102" s="82">
        <f t="shared" si="7"/>
        <v>0</v>
      </c>
      <c r="G102" s="83"/>
      <c r="H102" s="90"/>
      <c r="I102" s="90"/>
      <c r="J102" s="302"/>
      <c r="K102" s="302"/>
    </row>
    <row r="103" spans="1:11" s="48" customFormat="1" x14ac:dyDescent="0.25">
      <c r="A103" s="48">
        <v>5</v>
      </c>
      <c r="B103" s="72"/>
      <c r="C103" s="85"/>
      <c r="D103" s="85">
        <v>1</v>
      </c>
      <c r="E103" s="85">
        <v>0</v>
      </c>
      <c r="F103" s="82">
        <f t="shared" si="7"/>
        <v>0</v>
      </c>
      <c r="G103" s="83"/>
      <c r="H103" s="90"/>
      <c r="I103" s="90"/>
      <c r="J103" s="302"/>
      <c r="K103" s="302"/>
    </row>
    <row r="104" spans="1:11" s="48" customFormat="1" x14ac:dyDescent="0.25">
      <c r="A104" s="48">
        <v>6</v>
      </c>
      <c r="B104" s="315" t="s">
        <v>302</v>
      </c>
      <c r="C104" s="316"/>
      <c r="D104" s="316"/>
      <c r="E104" s="316"/>
      <c r="F104" s="317"/>
      <c r="G104" s="318"/>
      <c r="H104" s="319"/>
      <c r="I104" s="319"/>
      <c r="J104" s="320"/>
      <c r="K104" s="320"/>
    </row>
    <row r="105" spans="1:11" x14ac:dyDescent="0.25">
      <c r="A105" s="48">
        <v>7</v>
      </c>
      <c r="B105" s="72"/>
      <c r="C105" s="85"/>
      <c r="D105" s="85">
        <v>1</v>
      </c>
      <c r="E105" s="85">
        <v>0</v>
      </c>
      <c r="F105" s="82">
        <f t="shared" si="7"/>
        <v>0</v>
      </c>
      <c r="G105" s="83"/>
      <c r="H105" s="91"/>
      <c r="I105" s="91"/>
      <c r="J105" s="302"/>
      <c r="K105" s="302"/>
    </row>
    <row r="106" spans="1:11" x14ac:dyDescent="0.25">
      <c r="A106" s="48">
        <v>8</v>
      </c>
      <c r="B106" s="72"/>
      <c r="C106" s="85"/>
      <c r="D106" s="85">
        <v>1</v>
      </c>
      <c r="E106" s="85">
        <v>0</v>
      </c>
      <c r="F106" s="82">
        <f t="shared" si="7"/>
        <v>0</v>
      </c>
      <c r="G106" s="83"/>
      <c r="H106" s="91"/>
      <c r="I106" s="91"/>
      <c r="J106" s="302"/>
      <c r="K106" s="302"/>
    </row>
    <row r="107" spans="1:11" x14ac:dyDescent="0.25">
      <c r="A107" s="48">
        <v>9</v>
      </c>
      <c r="B107" s="72"/>
      <c r="C107" s="85"/>
      <c r="D107" s="85">
        <v>1</v>
      </c>
      <c r="E107" s="85">
        <v>0</v>
      </c>
      <c r="F107" s="82">
        <f t="shared" si="7"/>
        <v>0</v>
      </c>
      <c r="G107" s="83"/>
      <c r="H107" s="91"/>
      <c r="I107" s="91"/>
      <c r="J107" s="302"/>
      <c r="K107" s="302"/>
    </row>
    <row r="108" spans="1:11" x14ac:dyDescent="0.25">
      <c r="A108" s="48">
        <v>10</v>
      </c>
      <c r="B108" s="72"/>
      <c r="C108" s="85"/>
      <c r="D108" s="85">
        <v>1</v>
      </c>
      <c r="E108" s="85">
        <v>0</v>
      </c>
      <c r="F108" s="82">
        <f t="shared" si="7"/>
        <v>0</v>
      </c>
      <c r="G108" s="83"/>
      <c r="H108" s="91"/>
      <c r="I108" s="91"/>
      <c r="J108" s="302"/>
      <c r="K108" s="302"/>
    </row>
    <row r="109" spans="1:11" x14ac:dyDescent="0.25">
      <c r="A109" s="48">
        <v>11</v>
      </c>
      <c r="B109" s="72"/>
      <c r="C109" s="85"/>
      <c r="D109" s="85">
        <v>1</v>
      </c>
      <c r="E109" s="85">
        <v>0</v>
      </c>
      <c r="F109" s="82">
        <f t="shared" si="7"/>
        <v>0</v>
      </c>
      <c r="G109" s="83"/>
      <c r="H109" s="91"/>
      <c r="I109" s="91"/>
      <c r="J109" s="302"/>
      <c r="K109" s="302"/>
    </row>
    <row r="110" spans="1:11" x14ac:dyDescent="0.25">
      <c r="A110" s="48">
        <v>12</v>
      </c>
      <c r="B110" s="72"/>
      <c r="C110" s="85"/>
      <c r="D110" s="85">
        <v>1</v>
      </c>
      <c r="E110" s="85">
        <v>0</v>
      </c>
      <c r="F110" s="82">
        <f t="shared" si="7"/>
        <v>0</v>
      </c>
      <c r="G110" s="83"/>
      <c r="H110" s="91"/>
      <c r="I110" s="91"/>
      <c r="J110" s="302"/>
      <c r="K110" s="302"/>
    </row>
    <row r="111" spans="1:11" x14ac:dyDescent="0.25">
      <c r="B111" s="62" t="s">
        <v>169</v>
      </c>
      <c r="C111" s="88"/>
      <c r="D111" s="88"/>
      <c r="E111" s="88"/>
      <c r="F111" s="88">
        <f>SUM(F112:F120)</f>
        <v>0</v>
      </c>
      <c r="G111" s="89" t="str">
        <f>IF(H111+I111&lt;&gt;F111,"Eroare!","")</f>
        <v/>
      </c>
      <c r="H111" s="88">
        <f>'3- Calcule buget'!G52</f>
        <v>0</v>
      </c>
      <c r="I111" s="88">
        <f>'3- Calcule buget'!J52</f>
        <v>0</v>
      </c>
      <c r="J111" s="71"/>
      <c r="K111" s="71"/>
    </row>
    <row r="112" spans="1:11" s="48" customFormat="1" ht="24.55" customHeight="1" x14ac:dyDescent="0.25">
      <c r="A112" s="48">
        <v>1</v>
      </c>
      <c r="B112" s="303"/>
      <c r="C112" s="85"/>
      <c r="D112" s="85">
        <v>1</v>
      </c>
      <c r="E112" s="85">
        <v>0</v>
      </c>
      <c r="F112" s="82">
        <f t="shared" ref="F112:F120" si="8">D112*E112</f>
        <v>0</v>
      </c>
      <c r="G112" s="89"/>
      <c r="H112" s="92"/>
      <c r="I112" s="92"/>
      <c r="J112" s="302"/>
      <c r="K112" s="302"/>
    </row>
    <row r="113" spans="1:11" s="48" customFormat="1" ht="24.55" customHeight="1" x14ac:dyDescent="0.25">
      <c r="B113" s="72"/>
      <c r="C113" s="85"/>
      <c r="D113" s="85">
        <v>1</v>
      </c>
      <c r="E113" s="85">
        <v>0</v>
      </c>
      <c r="F113" s="82">
        <f>D113*E113</f>
        <v>0</v>
      </c>
      <c r="G113" s="89"/>
      <c r="H113" s="92"/>
      <c r="I113" s="92"/>
      <c r="J113" s="302"/>
      <c r="K113" s="302"/>
    </row>
    <row r="114" spans="1:11" s="48" customFormat="1" ht="24.55" customHeight="1" x14ac:dyDescent="0.25">
      <c r="B114" s="72"/>
      <c r="C114" s="85"/>
      <c r="D114" s="85">
        <v>1</v>
      </c>
      <c r="E114" s="85">
        <v>0</v>
      </c>
      <c r="F114" s="82">
        <f>D114*E114</f>
        <v>0</v>
      </c>
      <c r="G114" s="89"/>
      <c r="H114" s="92"/>
      <c r="I114" s="92"/>
      <c r="J114" s="302"/>
      <c r="K114" s="302"/>
    </row>
    <row r="115" spans="1:11" s="48" customFormat="1" ht="24.55" customHeight="1" x14ac:dyDescent="0.25">
      <c r="B115" s="72"/>
      <c r="C115" s="85"/>
      <c r="D115" s="85">
        <v>1</v>
      </c>
      <c r="E115" s="85">
        <v>0</v>
      </c>
      <c r="F115" s="82">
        <f>D115*E115</f>
        <v>0</v>
      </c>
      <c r="G115" s="89"/>
      <c r="H115" s="92"/>
      <c r="I115" s="92"/>
      <c r="J115" s="302"/>
      <c r="K115" s="302"/>
    </row>
    <row r="116" spans="1:11" s="48" customFormat="1" ht="24.55" customHeight="1" x14ac:dyDescent="0.25">
      <c r="B116" s="72"/>
      <c r="C116" s="85"/>
      <c r="D116" s="85">
        <v>1</v>
      </c>
      <c r="E116" s="85">
        <v>0</v>
      </c>
      <c r="F116" s="82">
        <f>D116*E116</f>
        <v>0</v>
      </c>
      <c r="G116" s="89"/>
      <c r="H116" s="92"/>
      <c r="I116" s="92"/>
      <c r="J116" s="302"/>
      <c r="K116" s="302"/>
    </row>
    <row r="117" spans="1:11" s="48" customFormat="1" ht="24.55" customHeight="1" x14ac:dyDescent="0.25">
      <c r="B117" s="62" t="s">
        <v>303</v>
      </c>
      <c r="C117" s="92"/>
      <c r="D117" s="92"/>
      <c r="E117" s="92"/>
      <c r="F117" s="93"/>
      <c r="G117" s="89"/>
      <c r="H117" s="92"/>
      <c r="I117" s="92"/>
      <c r="J117" s="302"/>
      <c r="K117" s="302"/>
    </row>
    <row r="118" spans="1:11" s="48" customFormat="1" x14ac:dyDescent="0.25">
      <c r="B118" s="72"/>
      <c r="C118" s="85"/>
      <c r="D118" s="85">
        <v>1</v>
      </c>
      <c r="E118" s="85">
        <v>0</v>
      </c>
      <c r="F118" s="82">
        <f t="shared" si="8"/>
        <v>0</v>
      </c>
      <c r="G118" s="89"/>
      <c r="H118" s="92"/>
      <c r="I118" s="92"/>
      <c r="J118" s="302"/>
      <c r="K118" s="302"/>
    </row>
    <row r="119" spans="1:11" s="48" customFormat="1" x14ac:dyDescent="0.25">
      <c r="A119" s="48">
        <v>2</v>
      </c>
      <c r="B119" s="72"/>
      <c r="C119" s="85"/>
      <c r="D119" s="85">
        <v>1</v>
      </c>
      <c r="E119" s="85">
        <v>0</v>
      </c>
      <c r="F119" s="82">
        <f t="shared" si="8"/>
        <v>0</v>
      </c>
      <c r="G119" s="89"/>
      <c r="H119" s="92"/>
      <c r="I119" s="92"/>
      <c r="J119" s="302"/>
      <c r="K119" s="302"/>
    </row>
    <row r="120" spans="1:11" s="48" customFormat="1" x14ac:dyDescent="0.25">
      <c r="A120" s="48">
        <v>3</v>
      </c>
      <c r="B120" s="72"/>
      <c r="C120" s="85"/>
      <c r="D120" s="85">
        <v>1</v>
      </c>
      <c r="E120" s="85">
        <v>0</v>
      </c>
      <c r="F120" s="82">
        <f t="shared" si="8"/>
        <v>0</v>
      </c>
      <c r="G120" s="89"/>
      <c r="H120" s="92"/>
      <c r="I120" s="92"/>
      <c r="J120" s="302"/>
      <c r="K120" s="302"/>
    </row>
    <row r="121" spans="1:11" x14ac:dyDescent="0.25">
      <c r="B121" s="49"/>
      <c r="C121" s="96"/>
      <c r="D121" s="96"/>
      <c r="E121" s="96"/>
      <c r="F121" s="91"/>
      <c r="G121" s="101"/>
      <c r="H121" s="91"/>
      <c r="I121" s="91"/>
      <c r="J121" s="65"/>
      <c r="K121" s="65"/>
    </row>
    <row r="122" spans="1:11" x14ac:dyDescent="0.25">
      <c r="B122" s="55" t="s">
        <v>166</v>
      </c>
      <c r="C122" s="56"/>
      <c r="D122" s="56"/>
      <c r="E122" s="56"/>
      <c r="F122" s="56" t="e">
        <f>F5+F93+F79</f>
        <v>#REF!</v>
      </c>
      <c r="G122" s="304" t="e">
        <f>IF(H122+I122&lt;&gt;F122,"Eroare!","")</f>
        <v>#REF!</v>
      </c>
      <c r="H122" s="56" t="e">
        <f>H5+H93+H79</f>
        <v>#REF!</v>
      </c>
      <c r="I122" s="56" t="e">
        <f>I5+I93+I79</f>
        <v>#REF!</v>
      </c>
      <c r="J122" s="305"/>
      <c r="K122" s="305"/>
    </row>
    <row r="123" spans="1:11" x14ac:dyDescent="0.25">
      <c r="B123" s="49"/>
      <c r="C123" s="59"/>
      <c r="D123" s="59"/>
      <c r="E123" s="59"/>
      <c r="F123" s="59" t="e">
        <f>F122-'4-Buget_cerere'!C43+'4-Buget_cerere'!F43</f>
        <v>#REF!</v>
      </c>
      <c r="G123" s="76"/>
      <c r="H123" s="59" t="e">
        <f>H122-'4-Buget_cerere'!C43</f>
        <v>#REF!</v>
      </c>
      <c r="I123" s="59" t="e">
        <f>I122-'4-Buget_cerere'!F43</f>
        <v>#REF!</v>
      </c>
      <c r="J123" s="65"/>
      <c r="K123" s="65"/>
    </row>
    <row r="124" spans="1:11" x14ac:dyDescent="0.25">
      <c r="H124" s="80"/>
      <c r="I124" s="80"/>
    </row>
    <row r="125" spans="1:11" x14ac:dyDescent="0.25">
      <c r="F125" s="306" t="str">
        <f>IF(F126&lt;&gt;F87,"Eroare!","")</f>
        <v/>
      </c>
      <c r="G125" s="306" t="str">
        <f>IF(G126&lt;&gt;G87,"Eroare!","")</f>
        <v/>
      </c>
      <c r="H125" s="306" t="str">
        <f>IF(H126&lt;&gt;H87,"Eroare!","")</f>
        <v/>
      </c>
      <c r="I125" s="306" t="str">
        <f>IF(I126&lt;&gt;I87,"Eroare!","")</f>
        <v/>
      </c>
    </row>
    <row r="126" spans="1:11" x14ac:dyDescent="0.25">
      <c r="B126" s="307" t="s">
        <v>295</v>
      </c>
      <c r="C126" s="62"/>
      <c r="D126" s="308"/>
      <c r="E126" s="308"/>
      <c r="F126" s="309">
        <f>SUM(F127:F159)</f>
        <v>0</v>
      </c>
      <c r="G126" s="89" t="str">
        <f>IF(H126+I126&lt;&gt;F126,"Eroare!","")</f>
        <v/>
      </c>
      <c r="H126" s="309">
        <f>SUM(H127:H159)</f>
        <v>0</v>
      </c>
      <c r="I126" s="309">
        <f>SUM(I127:I159)</f>
        <v>0</v>
      </c>
      <c r="J126" s="42"/>
      <c r="K126" s="42"/>
    </row>
    <row r="127" spans="1:11" x14ac:dyDescent="0.25">
      <c r="B127" s="310"/>
      <c r="C127" s="311"/>
      <c r="D127" s="312">
        <v>1</v>
      </c>
      <c r="E127" s="312">
        <v>0</v>
      </c>
      <c r="F127" s="313">
        <f t="shared" ref="F127:F159" si="9">D127*E127</f>
        <v>0</v>
      </c>
      <c r="G127" s="313"/>
      <c r="H127" s="313"/>
      <c r="I127" s="313"/>
      <c r="J127" s="42"/>
      <c r="K127" s="42"/>
    </row>
    <row r="128" spans="1:11" x14ac:dyDescent="0.25">
      <c r="B128" s="310"/>
      <c r="C128" s="311"/>
      <c r="D128" s="312">
        <v>1</v>
      </c>
      <c r="E128" s="312">
        <v>0</v>
      </c>
      <c r="F128" s="313">
        <f t="shared" si="9"/>
        <v>0</v>
      </c>
      <c r="G128" s="313"/>
      <c r="H128" s="313"/>
      <c r="I128" s="313"/>
      <c r="J128" s="42"/>
      <c r="K128" s="42"/>
    </row>
    <row r="129" spans="2:11" x14ac:dyDescent="0.25">
      <c r="B129" s="310"/>
      <c r="C129" s="311"/>
      <c r="D129" s="312">
        <v>1</v>
      </c>
      <c r="E129" s="312">
        <v>0</v>
      </c>
      <c r="F129" s="313">
        <f t="shared" si="9"/>
        <v>0</v>
      </c>
      <c r="G129" s="313"/>
      <c r="H129" s="313"/>
      <c r="I129" s="313"/>
      <c r="J129" s="42"/>
      <c r="K129" s="42"/>
    </row>
    <row r="130" spans="2:11" x14ac:dyDescent="0.25">
      <c r="B130" s="310"/>
      <c r="C130" s="311"/>
      <c r="D130" s="312">
        <v>1</v>
      </c>
      <c r="E130" s="312">
        <v>0</v>
      </c>
      <c r="F130" s="313">
        <f t="shared" si="9"/>
        <v>0</v>
      </c>
      <c r="G130" s="313"/>
      <c r="H130" s="313"/>
      <c r="I130" s="313"/>
      <c r="J130" s="42"/>
      <c r="K130" s="42"/>
    </row>
    <row r="131" spans="2:11" x14ac:dyDescent="0.25">
      <c r="B131" s="310"/>
      <c r="C131" s="311"/>
      <c r="D131" s="312">
        <v>1</v>
      </c>
      <c r="E131" s="312">
        <v>0</v>
      </c>
      <c r="F131" s="313">
        <f t="shared" si="9"/>
        <v>0</v>
      </c>
      <c r="G131" s="313"/>
      <c r="H131" s="313"/>
      <c r="I131" s="313"/>
      <c r="J131" s="42"/>
      <c r="K131" s="42"/>
    </row>
    <row r="132" spans="2:11" x14ac:dyDescent="0.25">
      <c r="B132" s="310"/>
      <c r="C132" s="311"/>
      <c r="D132" s="312">
        <v>1</v>
      </c>
      <c r="E132" s="312">
        <v>0</v>
      </c>
      <c r="F132" s="313">
        <f t="shared" si="9"/>
        <v>0</v>
      </c>
      <c r="G132" s="313"/>
      <c r="H132" s="313"/>
      <c r="I132" s="313"/>
      <c r="J132" s="42"/>
      <c r="K132" s="42"/>
    </row>
    <row r="133" spans="2:11" x14ac:dyDescent="0.25">
      <c r="B133" s="310"/>
      <c r="C133" s="311"/>
      <c r="D133" s="312">
        <v>1</v>
      </c>
      <c r="E133" s="312">
        <v>0</v>
      </c>
      <c r="F133" s="313">
        <f t="shared" si="9"/>
        <v>0</v>
      </c>
      <c r="G133" s="313"/>
      <c r="H133" s="313"/>
      <c r="I133" s="313"/>
      <c r="J133" s="42"/>
      <c r="K133" s="42"/>
    </row>
    <row r="134" spans="2:11" x14ac:dyDescent="0.25">
      <c r="B134" s="310"/>
      <c r="C134" s="311"/>
      <c r="D134" s="312">
        <v>1</v>
      </c>
      <c r="E134" s="312">
        <v>0</v>
      </c>
      <c r="F134" s="313">
        <f t="shared" si="9"/>
        <v>0</v>
      </c>
      <c r="G134" s="313"/>
      <c r="H134" s="313"/>
      <c r="I134" s="313"/>
      <c r="J134" s="42"/>
      <c r="K134" s="42"/>
    </row>
    <row r="135" spans="2:11" x14ac:dyDescent="0.25">
      <c r="B135" s="310"/>
      <c r="C135" s="311"/>
      <c r="D135" s="312">
        <v>1</v>
      </c>
      <c r="E135" s="312">
        <v>0</v>
      </c>
      <c r="F135" s="313">
        <f t="shared" si="9"/>
        <v>0</v>
      </c>
      <c r="G135" s="313"/>
      <c r="H135" s="313"/>
      <c r="I135" s="313"/>
      <c r="J135" s="42"/>
      <c r="K135" s="42"/>
    </row>
    <row r="136" spans="2:11" x14ac:dyDescent="0.25">
      <c r="B136" s="310"/>
      <c r="C136" s="311"/>
      <c r="D136" s="312">
        <v>1</v>
      </c>
      <c r="E136" s="312">
        <v>0</v>
      </c>
      <c r="F136" s="313">
        <f t="shared" si="9"/>
        <v>0</v>
      </c>
      <c r="G136" s="313"/>
      <c r="H136" s="313"/>
      <c r="I136" s="313"/>
      <c r="J136" s="42"/>
      <c r="K136" s="42"/>
    </row>
    <row r="137" spans="2:11" x14ac:dyDescent="0.25">
      <c r="B137" s="310"/>
      <c r="C137" s="311"/>
      <c r="D137" s="312">
        <v>1</v>
      </c>
      <c r="E137" s="312">
        <v>0</v>
      </c>
      <c r="F137" s="313">
        <f t="shared" si="9"/>
        <v>0</v>
      </c>
      <c r="G137" s="313"/>
      <c r="H137" s="313"/>
      <c r="I137" s="313"/>
      <c r="J137" s="42"/>
      <c r="K137" s="42"/>
    </row>
    <row r="138" spans="2:11" x14ac:dyDescent="0.25">
      <c r="B138" s="310"/>
      <c r="C138" s="311"/>
      <c r="D138" s="312">
        <v>1</v>
      </c>
      <c r="E138" s="312">
        <v>0</v>
      </c>
      <c r="F138" s="313">
        <f t="shared" si="9"/>
        <v>0</v>
      </c>
      <c r="G138" s="313"/>
      <c r="H138" s="313"/>
      <c r="I138" s="313"/>
      <c r="J138" s="42"/>
      <c r="K138" s="42"/>
    </row>
    <row r="139" spans="2:11" x14ac:dyDescent="0.25">
      <c r="B139" s="310"/>
      <c r="C139" s="311"/>
      <c r="D139" s="312">
        <v>1</v>
      </c>
      <c r="E139" s="312">
        <v>0</v>
      </c>
      <c r="F139" s="313">
        <f t="shared" si="9"/>
        <v>0</v>
      </c>
      <c r="G139" s="313"/>
      <c r="H139" s="313"/>
      <c r="I139" s="313"/>
      <c r="J139" s="42"/>
      <c r="K139" s="42"/>
    </row>
    <row r="140" spans="2:11" x14ac:dyDescent="0.25">
      <c r="B140" s="310"/>
      <c r="C140" s="311"/>
      <c r="D140" s="312">
        <v>1</v>
      </c>
      <c r="E140" s="312">
        <v>0</v>
      </c>
      <c r="F140" s="313">
        <f t="shared" si="9"/>
        <v>0</v>
      </c>
      <c r="G140" s="313"/>
      <c r="H140" s="313"/>
      <c r="I140" s="313"/>
      <c r="J140" s="42"/>
      <c r="K140" s="42"/>
    </row>
    <row r="141" spans="2:11" x14ac:dyDescent="0.25">
      <c r="B141" s="310"/>
      <c r="C141" s="311"/>
      <c r="D141" s="312">
        <v>1</v>
      </c>
      <c r="E141" s="312">
        <v>0</v>
      </c>
      <c r="F141" s="313">
        <f t="shared" si="9"/>
        <v>0</v>
      </c>
      <c r="G141" s="313"/>
      <c r="H141" s="313"/>
      <c r="I141" s="313"/>
      <c r="J141" s="42"/>
      <c r="K141" s="42"/>
    </row>
    <row r="142" spans="2:11" x14ac:dyDescent="0.25">
      <c r="B142" s="310"/>
      <c r="C142" s="311"/>
      <c r="D142" s="312">
        <v>1</v>
      </c>
      <c r="E142" s="312">
        <v>0</v>
      </c>
      <c r="F142" s="313">
        <f t="shared" si="9"/>
        <v>0</v>
      </c>
      <c r="G142" s="313"/>
      <c r="H142" s="313"/>
      <c r="I142" s="313"/>
      <c r="J142" s="42"/>
      <c r="K142" s="42"/>
    </row>
    <row r="143" spans="2:11" x14ac:dyDescent="0.25">
      <c r="B143" s="310"/>
      <c r="C143" s="311"/>
      <c r="D143" s="312">
        <v>1</v>
      </c>
      <c r="E143" s="312">
        <v>0</v>
      </c>
      <c r="F143" s="313">
        <f t="shared" si="9"/>
        <v>0</v>
      </c>
      <c r="G143" s="313"/>
      <c r="H143" s="313"/>
      <c r="I143" s="313"/>
      <c r="J143" s="42"/>
      <c r="K143" s="42"/>
    </row>
    <row r="144" spans="2:11" x14ac:dyDescent="0.25">
      <c r="B144" s="310"/>
      <c r="C144" s="311"/>
      <c r="D144" s="312">
        <v>1</v>
      </c>
      <c r="E144" s="312">
        <v>0</v>
      </c>
      <c r="F144" s="313">
        <f t="shared" si="9"/>
        <v>0</v>
      </c>
      <c r="G144" s="313"/>
      <c r="H144" s="313"/>
      <c r="I144" s="313"/>
      <c r="J144" s="42"/>
      <c r="K144" s="42"/>
    </row>
    <row r="145" spans="2:11" x14ac:dyDescent="0.25">
      <c r="B145" s="310"/>
      <c r="C145" s="311"/>
      <c r="D145" s="312">
        <v>1</v>
      </c>
      <c r="E145" s="312">
        <v>0</v>
      </c>
      <c r="F145" s="313">
        <f t="shared" si="9"/>
        <v>0</v>
      </c>
      <c r="G145" s="313"/>
      <c r="H145" s="313"/>
      <c r="I145" s="313"/>
      <c r="J145" s="42"/>
      <c r="K145" s="42"/>
    </row>
    <row r="146" spans="2:11" x14ac:dyDescent="0.25">
      <c r="B146" s="310"/>
      <c r="C146" s="311"/>
      <c r="D146" s="312">
        <v>1</v>
      </c>
      <c r="E146" s="312">
        <v>0</v>
      </c>
      <c r="F146" s="313">
        <f t="shared" si="9"/>
        <v>0</v>
      </c>
      <c r="G146" s="313"/>
      <c r="H146" s="313"/>
      <c r="I146" s="313"/>
      <c r="J146" s="42"/>
      <c r="K146" s="42"/>
    </row>
    <row r="147" spans="2:11" x14ac:dyDescent="0.25">
      <c r="B147" s="310"/>
      <c r="C147" s="311"/>
      <c r="D147" s="312">
        <v>1</v>
      </c>
      <c r="E147" s="312">
        <v>0</v>
      </c>
      <c r="F147" s="313">
        <f t="shared" si="9"/>
        <v>0</v>
      </c>
      <c r="G147" s="313"/>
      <c r="H147" s="313"/>
      <c r="I147" s="313"/>
      <c r="J147" s="42"/>
      <c r="K147" s="42"/>
    </row>
    <row r="148" spans="2:11" x14ac:dyDescent="0.25">
      <c r="B148" s="310"/>
      <c r="C148" s="311"/>
      <c r="D148" s="312">
        <v>1</v>
      </c>
      <c r="E148" s="312">
        <v>0</v>
      </c>
      <c r="F148" s="313">
        <f t="shared" si="9"/>
        <v>0</v>
      </c>
      <c r="G148" s="313"/>
      <c r="H148" s="313"/>
      <c r="I148" s="313"/>
      <c r="J148" s="42"/>
      <c r="K148" s="42"/>
    </row>
    <row r="149" spans="2:11" x14ac:dyDescent="0.25">
      <c r="B149" s="310"/>
      <c r="C149" s="311"/>
      <c r="D149" s="312">
        <v>1</v>
      </c>
      <c r="E149" s="312">
        <v>0</v>
      </c>
      <c r="F149" s="313">
        <f t="shared" si="9"/>
        <v>0</v>
      </c>
      <c r="G149" s="313"/>
      <c r="H149" s="313"/>
      <c r="I149" s="313"/>
      <c r="J149" s="42"/>
      <c r="K149" s="42"/>
    </row>
    <row r="150" spans="2:11" x14ac:dyDescent="0.25">
      <c r="B150" s="310"/>
      <c r="C150" s="311"/>
      <c r="D150" s="312">
        <v>1</v>
      </c>
      <c r="E150" s="312">
        <v>0</v>
      </c>
      <c r="F150" s="313">
        <f t="shared" si="9"/>
        <v>0</v>
      </c>
      <c r="G150" s="313"/>
      <c r="H150" s="313"/>
      <c r="I150" s="313"/>
      <c r="J150" s="42"/>
      <c r="K150" s="42"/>
    </row>
    <row r="151" spans="2:11" x14ac:dyDescent="0.25">
      <c r="B151" s="310"/>
      <c r="C151" s="311"/>
      <c r="D151" s="312">
        <v>1</v>
      </c>
      <c r="E151" s="312">
        <v>0</v>
      </c>
      <c r="F151" s="313">
        <f t="shared" si="9"/>
        <v>0</v>
      </c>
      <c r="G151" s="313"/>
      <c r="H151" s="313"/>
      <c r="I151" s="313"/>
      <c r="J151" s="42"/>
      <c r="K151" s="42"/>
    </row>
    <row r="152" spans="2:11" x14ac:dyDescent="0.25">
      <c r="B152" s="310"/>
      <c r="C152" s="311"/>
      <c r="D152" s="312">
        <v>1</v>
      </c>
      <c r="E152" s="312">
        <v>0</v>
      </c>
      <c r="F152" s="313">
        <f t="shared" si="9"/>
        <v>0</v>
      </c>
      <c r="G152" s="313"/>
      <c r="H152" s="313"/>
      <c r="I152" s="313"/>
      <c r="J152" s="42"/>
      <c r="K152" s="42"/>
    </row>
    <row r="153" spans="2:11" x14ac:dyDescent="0.25">
      <c r="B153" s="310"/>
      <c r="C153" s="311"/>
      <c r="D153" s="312">
        <v>1</v>
      </c>
      <c r="E153" s="312">
        <v>0</v>
      </c>
      <c r="F153" s="313">
        <f t="shared" si="9"/>
        <v>0</v>
      </c>
      <c r="G153" s="313"/>
      <c r="H153" s="313"/>
      <c r="I153" s="313"/>
      <c r="J153" s="42"/>
      <c r="K153" s="42"/>
    </row>
    <row r="154" spans="2:11" x14ac:dyDescent="0.25">
      <c r="B154" s="310"/>
      <c r="C154" s="311"/>
      <c r="D154" s="312">
        <v>1</v>
      </c>
      <c r="E154" s="312">
        <v>0</v>
      </c>
      <c r="F154" s="313">
        <f t="shared" si="9"/>
        <v>0</v>
      </c>
      <c r="G154" s="313"/>
      <c r="H154" s="313"/>
      <c r="I154" s="313"/>
      <c r="J154" s="42"/>
      <c r="K154" s="42"/>
    </row>
    <row r="155" spans="2:11" x14ac:dyDescent="0.25">
      <c r="B155" s="310"/>
      <c r="C155" s="311"/>
      <c r="D155" s="312">
        <v>1</v>
      </c>
      <c r="E155" s="312">
        <v>0</v>
      </c>
      <c r="F155" s="313">
        <f t="shared" si="9"/>
        <v>0</v>
      </c>
      <c r="G155" s="313"/>
      <c r="H155" s="313"/>
      <c r="I155" s="313"/>
      <c r="J155" s="42"/>
      <c r="K155" s="42"/>
    </row>
    <row r="156" spans="2:11" x14ac:dyDescent="0.25">
      <c r="B156" s="310"/>
      <c r="C156" s="311"/>
      <c r="D156" s="312">
        <v>1</v>
      </c>
      <c r="E156" s="312">
        <v>0</v>
      </c>
      <c r="F156" s="313">
        <f t="shared" si="9"/>
        <v>0</v>
      </c>
      <c r="G156" s="313"/>
      <c r="H156" s="313"/>
      <c r="I156" s="313"/>
      <c r="J156" s="42"/>
      <c r="K156" s="42"/>
    </row>
    <row r="157" spans="2:11" x14ac:dyDescent="0.25">
      <c r="B157" s="310"/>
      <c r="C157" s="311"/>
      <c r="D157" s="312">
        <v>1</v>
      </c>
      <c r="E157" s="312">
        <v>0</v>
      </c>
      <c r="F157" s="313">
        <f t="shared" si="9"/>
        <v>0</v>
      </c>
      <c r="G157" s="313"/>
      <c r="H157" s="313"/>
      <c r="I157" s="313"/>
      <c r="J157" s="42"/>
      <c r="K157" s="42"/>
    </row>
    <row r="158" spans="2:11" x14ac:dyDescent="0.25">
      <c r="B158" s="310"/>
      <c r="C158" s="311"/>
      <c r="D158" s="312">
        <v>1</v>
      </c>
      <c r="E158" s="312">
        <v>0</v>
      </c>
      <c r="F158" s="313">
        <f t="shared" si="9"/>
        <v>0</v>
      </c>
      <c r="G158" s="313"/>
      <c r="H158" s="313"/>
      <c r="I158" s="313"/>
      <c r="J158" s="42"/>
      <c r="K158" s="42"/>
    </row>
    <row r="159" spans="2:11" x14ac:dyDescent="0.25">
      <c r="B159" s="310"/>
      <c r="C159" s="311"/>
      <c r="D159" s="312">
        <v>1</v>
      </c>
      <c r="E159" s="312">
        <v>0</v>
      </c>
      <c r="F159" s="313">
        <f t="shared" si="9"/>
        <v>0</v>
      </c>
      <c r="G159" s="313"/>
      <c r="H159" s="313"/>
      <c r="I159" s="313"/>
      <c r="J159" s="42"/>
      <c r="K159" s="42"/>
    </row>
    <row r="160" spans="2:11" x14ac:dyDescent="0.25">
      <c r="G160" s="314"/>
    </row>
    <row r="161" spans="7:7" x14ac:dyDescent="0.25">
      <c r="G161" s="314"/>
    </row>
    <row r="162" spans="7:7" x14ac:dyDescent="0.25">
      <c r="G162" s="314"/>
    </row>
    <row r="163" spans="7:7" x14ac:dyDescent="0.25">
      <c r="G163" s="314"/>
    </row>
    <row r="164" spans="7:7" x14ac:dyDescent="0.25">
      <c r="G164" s="314"/>
    </row>
    <row r="165" spans="7:7" x14ac:dyDescent="0.25">
      <c r="G165" s="314"/>
    </row>
    <row r="166" spans="7:7" x14ac:dyDescent="0.25">
      <c r="G166" s="314"/>
    </row>
    <row r="167" spans="7:7" x14ac:dyDescent="0.25">
      <c r="G167" s="314"/>
    </row>
    <row r="168" spans="7:7" x14ac:dyDescent="0.25">
      <c r="G168" s="314"/>
    </row>
    <row r="169" spans="7:7" x14ac:dyDescent="0.25">
      <c r="G169" s="314"/>
    </row>
    <row r="170" spans="7:7" x14ac:dyDescent="0.25">
      <c r="G170" s="314"/>
    </row>
    <row r="171" spans="7:7" x14ac:dyDescent="0.25">
      <c r="G171" s="314"/>
    </row>
    <row r="172" spans="7:7" x14ac:dyDescent="0.25">
      <c r="G172" s="314"/>
    </row>
    <row r="173" spans="7:7" x14ac:dyDescent="0.25">
      <c r="G173" s="314"/>
    </row>
    <row r="174" spans="7:7" x14ac:dyDescent="0.25">
      <c r="G174" s="314"/>
    </row>
    <row r="175" spans="7:7" x14ac:dyDescent="0.25">
      <c r="G175" s="314"/>
    </row>
    <row r="176" spans="7:7" x14ac:dyDescent="0.25">
      <c r="G176" s="314"/>
    </row>
    <row r="177" spans="7:7" x14ac:dyDescent="0.25">
      <c r="G177" s="314"/>
    </row>
    <row r="178" spans="7:7" x14ac:dyDescent="0.25">
      <c r="G178" s="314"/>
    </row>
  </sheetData>
  <mergeCells count="2">
    <mergeCell ref="A2:J2"/>
    <mergeCell ref="B1:K1"/>
  </mergeCells>
  <pageMargins left="0.7" right="0.7" top="0.75" bottom="0.75" header="0.3" footer="0.3"/>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dimension ref="A2:F44"/>
  <sheetViews>
    <sheetView workbookViewId="0">
      <selection activeCell="D16" sqref="D16:D17"/>
    </sheetView>
  </sheetViews>
  <sheetFormatPr defaultRowHeight="13.1" x14ac:dyDescent="0.25"/>
  <cols>
    <col min="2" max="2" width="30.7109375" customWidth="1"/>
    <col min="3" max="3" width="33.85546875" customWidth="1"/>
    <col min="4" max="4" width="59.28515625" customWidth="1"/>
    <col min="5" max="5" width="51.85546875" customWidth="1"/>
    <col min="6" max="6" width="46.7109375" customWidth="1"/>
  </cols>
  <sheetData>
    <row r="2" spans="1:6" ht="46.15" customHeight="1" x14ac:dyDescent="0.3">
      <c r="A2" s="340" t="s">
        <v>342</v>
      </c>
      <c r="B2" s="340" t="s">
        <v>343</v>
      </c>
      <c r="C2" s="340" t="s">
        <v>344</v>
      </c>
      <c r="D2" s="341" t="s">
        <v>345</v>
      </c>
      <c r="E2" s="341" t="s">
        <v>346</v>
      </c>
    </row>
    <row r="3" spans="1:6" ht="30.15" x14ac:dyDescent="0.3">
      <c r="A3" s="340">
        <v>1</v>
      </c>
      <c r="B3" s="342" t="s">
        <v>347</v>
      </c>
      <c r="C3" s="342" t="s">
        <v>348</v>
      </c>
      <c r="D3" s="342" t="s">
        <v>349</v>
      </c>
      <c r="E3" s="342" t="s">
        <v>392</v>
      </c>
    </row>
    <row r="4" spans="1:6" ht="30.15" x14ac:dyDescent="0.3">
      <c r="A4" s="340">
        <f>A3+1</f>
        <v>2</v>
      </c>
      <c r="B4" s="342" t="s">
        <v>307</v>
      </c>
      <c r="C4" s="342" t="s">
        <v>308</v>
      </c>
      <c r="D4" s="342" t="s">
        <v>349</v>
      </c>
      <c r="E4" s="342" t="s">
        <v>393</v>
      </c>
      <c r="F4" s="344"/>
    </row>
    <row r="5" spans="1:6" ht="45.2" x14ac:dyDescent="0.3">
      <c r="A5" s="340">
        <f t="shared" ref="A5:A44" si="0">A4+1</f>
        <v>3</v>
      </c>
      <c r="B5" s="342" t="s">
        <v>307</v>
      </c>
      <c r="C5" s="342" t="s">
        <v>350</v>
      </c>
      <c r="D5" s="342" t="s">
        <v>349</v>
      </c>
      <c r="E5" s="342" t="s">
        <v>394</v>
      </c>
    </row>
    <row r="6" spans="1:6" ht="30.15" x14ac:dyDescent="0.3">
      <c r="A6" s="340">
        <f t="shared" si="0"/>
        <v>4</v>
      </c>
      <c r="B6" s="342" t="s">
        <v>307</v>
      </c>
      <c r="C6" s="342" t="s">
        <v>351</v>
      </c>
      <c r="D6" s="342" t="s">
        <v>349</v>
      </c>
      <c r="E6" s="342" t="s">
        <v>395</v>
      </c>
    </row>
    <row r="7" spans="1:6" ht="45.2" x14ac:dyDescent="0.3">
      <c r="A7" s="340">
        <f t="shared" si="0"/>
        <v>5</v>
      </c>
      <c r="B7" s="342" t="s">
        <v>307</v>
      </c>
      <c r="C7" s="342" t="s">
        <v>352</v>
      </c>
      <c r="D7" s="342" t="s">
        <v>353</v>
      </c>
      <c r="E7" s="342" t="s">
        <v>396</v>
      </c>
    </row>
    <row r="8" spans="1:6" ht="15.05" x14ac:dyDescent="0.3">
      <c r="A8" s="340">
        <f t="shared" si="0"/>
        <v>6</v>
      </c>
      <c r="B8" s="342" t="s">
        <v>312</v>
      </c>
      <c r="C8" s="342" t="s">
        <v>313</v>
      </c>
      <c r="D8" s="342" t="s">
        <v>354</v>
      </c>
      <c r="E8" s="342" t="s">
        <v>397</v>
      </c>
    </row>
    <row r="9" spans="1:6" ht="30.15" x14ac:dyDescent="0.3">
      <c r="A9" s="340">
        <f t="shared" si="0"/>
        <v>7</v>
      </c>
      <c r="B9" s="342" t="s">
        <v>312</v>
      </c>
      <c r="C9" s="342" t="s">
        <v>355</v>
      </c>
      <c r="D9" s="342" t="s">
        <v>354</v>
      </c>
      <c r="E9" s="342" t="s">
        <v>398</v>
      </c>
    </row>
    <row r="10" spans="1:6" ht="15.05" x14ac:dyDescent="0.3">
      <c r="A10" s="340">
        <f t="shared" si="0"/>
        <v>8</v>
      </c>
      <c r="B10" s="342" t="s">
        <v>312</v>
      </c>
      <c r="C10" s="342" t="s">
        <v>356</v>
      </c>
      <c r="D10" s="342" t="s">
        <v>354</v>
      </c>
      <c r="E10" s="342" t="s">
        <v>399</v>
      </c>
    </row>
    <row r="11" spans="1:6" ht="45.2" x14ac:dyDescent="0.3">
      <c r="A11" s="340">
        <f t="shared" si="0"/>
        <v>9</v>
      </c>
      <c r="B11" s="342" t="s">
        <v>312</v>
      </c>
      <c r="C11" s="342" t="s">
        <v>357</v>
      </c>
      <c r="D11" s="342" t="s">
        <v>354</v>
      </c>
      <c r="E11" s="342" t="s">
        <v>400</v>
      </c>
    </row>
    <row r="12" spans="1:6" ht="15.05" x14ac:dyDescent="0.3">
      <c r="A12" s="340">
        <f t="shared" si="0"/>
        <v>10</v>
      </c>
      <c r="B12" s="342" t="s">
        <v>312</v>
      </c>
      <c r="C12" s="342" t="s">
        <v>358</v>
      </c>
      <c r="D12" s="342" t="s">
        <v>354</v>
      </c>
      <c r="E12" s="342" t="s">
        <v>401</v>
      </c>
    </row>
    <row r="13" spans="1:6" ht="45.2" x14ac:dyDescent="0.3">
      <c r="A13" s="340">
        <f t="shared" si="0"/>
        <v>11</v>
      </c>
      <c r="B13" s="342" t="s">
        <v>312</v>
      </c>
      <c r="C13" s="342" t="s">
        <v>359</v>
      </c>
      <c r="D13" s="342" t="s">
        <v>354</v>
      </c>
      <c r="E13" s="342" t="s">
        <v>402</v>
      </c>
    </row>
    <row r="14" spans="1:6" ht="15.05" x14ac:dyDescent="0.3">
      <c r="A14" s="340">
        <f t="shared" si="0"/>
        <v>12</v>
      </c>
      <c r="B14" s="342" t="s">
        <v>312</v>
      </c>
      <c r="C14" s="342" t="s">
        <v>360</v>
      </c>
      <c r="D14" s="342" t="s">
        <v>354</v>
      </c>
      <c r="E14" s="342" t="s">
        <v>403</v>
      </c>
    </row>
    <row r="15" spans="1:6" ht="15.05" x14ac:dyDescent="0.3">
      <c r="A15" s="340">
        <f t="shared" si="0"/>
        <v>13</v>
      </c>
      <c r="B15" s="342" t="s">
        <v>312</v>
      </c>
      <c r="C15" s="342" t="s">
        <v>361</v>
      </c>
      <c r="D15" s="342" t="s">
        <v>354</v>
      </c>
      <c r="E15" s="342" t="s">
        <v>404</v>
      </c>
    </row>
    <row r="16" spans="1:6" ht="33.4" customHeight="1" x14ac:dyDescent="0.3">
      <c r="A16" s="340">
        <f t="shared" si="0"/>
        <v>14</v>
      </c>
      <c r="B16" s="438" t="s">
        <v>312</v>
      </c>
      <c r="C16" s="438" t="s">
        <v>362</v>
      </c>
      <c r="D16" s="438" t="s">
        <v>354</v>
      </c>
      <c r="E16" s="342" t="s">
        <v>405</v>
      </c>
    </row>
    <row r="17" spans="1:5" ht="13.6" customHeight="1" x14ac:dyDescent="0.3">
      <c r="A17" s="340">
        <f t="shared" si="0"/>
        <v>15</v>
      </c>
      <c r="B17" s="438"/>
      <c r="C17" s="438"/>
      <c r="D17" s="438"/>
      <c r="E17" s="342" t="s">
        <v>406</v>
      </c>
    </row>
    <row r="18" spans="1:5" ht="60.25" x14ac:dyDescent="0.3">
      <c r="A18" s="340">
        <f t="shared" si="0"/>
        <v>16</v>
      </c>
      <c r="B18" s="342" t="s">
        <v>312</v>
      </c>
      <c r="C18" s="342" t="s">
        <v>363</v>
      </c>
      <c r="D18" s="342" t="s">
        <v>354</v>
      </c>
      <c r="E18" s="342" t="s">
        <v>407</v>
      </c>
    </row>
    <row r="19" spans="1:5" ht="45.2" x14ac:dyDescent="0.3">
      <c r="A19" s="340">
        <f t="shared" si="0"/>
        <v>17</v>
      </c>
      <c r="B19" s="342" t="s">
        <v>312</v>
      </c>
      <c r="C19" s="342" t="s">
        <v>364</v>
      </c>
      <c r="D19" s="342" t="s">
        <v>354</v>
      </c>
      <c r="E19" s="342" t="s">
        <v>408</v>
      </c>
    </row>
    <row r="20" spans="1:5" ht="30.15" x14ac:dyDescent="0.3">
      <c r="A20" s="340">
        <f t="shared" si="0"/>
        <v>18</v>
      </c>
      <c r="B20" s="342" t="s">
        <v>312</v>
      </c>
      <c r="C20" s="342" t="s">
        <v>365</v>
      </c>
      <c r="D20" s="342" t="s">
        <v>354</v>
      </c>
      <c r="E20" s="342" t="s">
        <v>409</v>
      </c>
    </row>
    <row r="21" spans="1:5" ht="30.15" x14ac:dyDescent="0.3">
      <c r="A21" s="340">
        <f t="shared" si="0"/>
        <v>19</v>
      </c>
      <c r="B21" s="342" t="s">
        <v>312</v>
      </c>
      <c r="C21" s="342" t="s">
        <v>366</v>
      </c>
      <c r="D21" s="342" t="s">
        <v>354</v>
      </c>
      <c r="E21" s="342" t="s">
        <v>410</v>
      </c>
    </row>
    <row r="22" spans="1:5" ht="30.15" x14ac:dyDescent="0.3">
      <c r="A22" s="340">
        <f t="shared" si="0"/>
        <v>20</v>
      </c>
      <c r="B22" s="342" t="s">
        <v>312</v>
      </c>
      <c r="C22" s="342" t="s">
        <v>367</v>
      </c>
      <c r="D22" s="342" t="s">
        <v>354</v>
      </c>
      <c r="E22" s="342" t="s">
        <v>411</v>
      </c>
    </row>
    <row r="23" spans="1:5" ht="15.05" x14ac:dyDescent="0.3">
      <c r="A23" s="340">
        <f t="shared" si="0"/>
        <v>21</v>
      </c>
      <c r="B23" s="342" t="s">
        <v>312</v>
      </c>
      <c r="C23" s="342" t="s">
        <v>368</v>
      </c>
      <c r="D23" s="342" t="s">
        <v>354</v>
      </c>
      <c r="E23" s="342" t="s">
        <v>412</v>
      </c>
    </row>
    <row r="24" spans="1:5" ht="45.2" x14ac:dyDescent="0.3">
      <c r="A24" s="340">
        <f t="shared" si="0"/>
        <v>22</v>
      </c>
      <c r="B24" s="343" t="s">
        <v>312</v>
      </c>
      <c r="C24" s="342" t="s">
        <v>369</v>
      </c>
      <c r="D24" s="342" t="s">
        <v>354</v>
      </c>
      <c r="E24" s="342" t="s">
        <v>413</v>
      </c>
    </row>
    <row r="25" spans="1:5" ht="75.3" x14ac:dyDescent="0.3">
      <c r="A25" s="340">
        <f t="shared" si="0"/>
        <v>23</v>
      </c>
      <c r="B25" s="343" t="s">
        <v>312</v>
      </c>
      <c r="C25" s="342" t="s">
        <v>369</v>
      </c>
      <c r="D25" s="342" t="s">
        <v>354</v>
      </c>
      <c r="E25" s="342" t="s">
        <v>414</v>
      </c>
    </row>
    <row r="26" spans="1:5" ht="30.15" x14ac:dyDescent="0.3">
      <c r="A26" s="340">
        <f t="shared" si="0"/>
        <v>24</v>
      </c>
      <c r="B26" s="342" t="s">
        <v>312</v>
      </c>
      <c r="C26" s="342" t="s">
        <v>370</v>
      </c>
      <c r="D26" s="342" t="s">
        <v>354</v>
      </c>
      <c r="E26" s="342" t="s">
        <v>415</v>
      </c>
    </row>
    <row r="27" spans="1:5" ht="15.05" x14ac:dyDescent="0.3">
      <c r="A27" s="340">
        <f t="shared" si="0"/>
        <v>25</v>
      </c>
      <c r="B27" s="342" t="s">
        <v>307</v>
      </c>
      <c r="C27" s="342" t="s">
        <v>371</v>
      </c>
      <c r="D27" s="342" t="s">
        <v>372</v>
      </c>
      <c r="E27" s="342" t="s">
        <v>416</v>
      </c>
    </row>
    <row r="28" spans="1:5" ht="30.15" x14ac:dyDescent="0.3">
      <c r="A28" s="340">
        <f t="shared" si="0"/>
        <v>26</v>
      </c>
      <c r="B28" s="343" t="s">
        <v>307</v>
      </c>
      <c r="C28" s="342" t="s">
        <v>373</v>
      </c>
      <c r="D28" s="342" t="s">
        <v>372</v>
      </c>
      <c r="E28" s="342" t="s">
        <v>416</v>
      </c>
    </row>
    <row r="29" spans="1:5" ht="30.15" x14ac:dyDescent="0.3">
      <c r="A29" s="340">
        <f t="shared" si="0"/>
        <v>27</v>
      </c>
      <c r="B29" s="343" t="s">
        <v>307</v>
      </c>
      <c r="C29" s="342" t="s">
        <v>374</v>
      </c>
      <c r="D29" s="342" t="s">
        <v>372</v>
      </c>
      <c r="E29" s="342" t="s">
        <v>416</v>
      </c>
    </row>
    <row r="30" spans="1:5" ht="30.15" x14ac:dyDescent="0.3">
      <c r="A30" s="340">
        <f t="shared" si="0"/>
        <v>28</v>
      </c>
      <c r="B30" s="342" t="s">
        <v>307</v>
      </c>
      <c r="C30" s="342" t="s">
        <v>375</v>
      </c>
      <c r="D30" s="342" t="s">
        <v>372</v>
      </c>
      <c r="E30" s="342" t="s">
        <v>417</v>
      </c>
    </row>
    <row r="31" spans="1:5" ht="45.2" x14ac:dyDescent="0.3">
      <c r="A31" s="340">
        <f t="shared" si="0"/>
        <v>29</v>
      </c>
      <c r="B31" s="342" t="s">
        <v>307</v>
      </c>
      <c r="C31" s="342" t="s">
        <v>376</v>
      </c>
      <c r="D31" s="342" t="s">
        <v>372</v>
      </c>
      <c r="E31" s="342" t="s">
        <v>418</v>
      </c>
    </row>
    <row r="32" spans="1:5" ht="60.25" x14ac:dyDescent="0.3">
      <c r="A32" s="340">
        <f t="shared" si="0"/>
        <v>30</v>
      </c>
      <c r="B32" s="342" t="s">
        <v>320</v>
      </c>
      <c r="C32" s="342" t="s">
        <v>377</v>
      </c>
      <c r="D32" s="342" t="s">
        <v>372</v>
      </c>
      <c r="E32" s="342" t="s">
        <v>419</v>
      </c>
    </row>
    <row r="33" spans="1:5" ht="30.15" x14ac:dyDescent="0.3">
      <c r="A33" s="340">
        <f t="shared" si="0"/>
        <v>31</v>
      </c>
      <c r="B33" s="342" t="s">
        <v>347</v>
      </c>
      <c r="C33" s="342" t="s">
        <v>378</v>
      </c>
      <c r="D33" s="342" t="s">
        <v>372</v>
      </c>
      <c r="E33" s="342" t="s">
        <v>420</v>
      </c>
    </row>
    <row r="34" spans="1:5" ht="30.15" x14ac:dyDescent="0.3">
      <c r="A34" s="340">
        <f t="shared" si="0"/>
        <v>32</v>
      </c>
      <c r="B34" s="342" t="s">
        <v>379</v>
      </c>
      <c r="C34" s="342" t="s">
        <v>321</v>
      </c>
      <c r="D34" s="342" t="s">
        <v>372</v>
      </c>
      <c r="E34" s="342" t="s">
        <v>421</v>
      </c>
    </row>
    <row r="35" spans="1:5" ht="45.2" x14ac:dyDescent="0.3">
      <c r="A35" s="340">
        <f t="shared" si="0"/>
        <v>33</v>
      </c>
      <c r="B35" s="342" t="s">
        <v>307</v>
      </c>
      <c r="C35" s="342" t="s">
        <v>380</v>
      </c>
      <c r="D35" s="342" t="s">
        <v>381</v>
      </c>
      <c r="E35" s="342" t="s">
        <v>422</v>
      </c>
    </row>
    <row r="36" spans="1:5" ht="30.15" x14ac:dyDescent="0.3">
      <c r="A36" s="340">
        <f t="shared" si="0"/>
        <v>34</v>
      </c>
      <c r="B36" s="342" t="s">
        <v>307</v>
      </c>
      <c r="C36" s="342" t="s">
        <v>382</v>
      </c>
      <c r="D36" s="342" t="s">
        <v>381</v>
      </c>
      <c r="E36" s="342" t="s">
        <v>423</v>
      </c>
    </row>
    <row r="37" spans="1:5" ht="45.2" x14ac:dyDescent="0.3">
      <c r="A37" s="340">
        <f t="shared" si="0"/>
        <v>35</v>
      </c>
      <c r="B37" s="342" t="s">
        <v>325</v>
      </c>
      <c r="C37" s="342" t="s">
        <v>383</v>
      </c>
      <c r="D37" s="342" t="s">
        <v>381</v>
      </c>
      <c r="E37" s="342" t="s">
        <v>424</v>
      </c>
    </row>
    <row r="38" spans="1:5" ht="45.2" x14ac:dyDescent="0.3">
      <c r="A38" s="340">
        <f t="shared" si="0"/>
        <v>36</v>
      </c>
      <c r="B38" s="342" t="s">
        <v>325</v>
      </c>
      <c r="C38" s="342" t="s">
        <v>384</v>
      </c>
      <c r="D38" s="342" t="s">
        <v>381</v>
      </c>
      <c r="E38" s="342" t="s">
        <v>425</v>
      </c>
    </row>
    <row r="39" spans="1:5" ht="75.3" x14ac:dyDescent="0.3">
      <c r="A39" s="340">
        <f t="shared" si="0"/>
        <v>37</v>
      </c>
      <c r="B39" s="342" t="s">
        <v>325</v>
      </c>
      <c r="C39" s="342" t="s">
        <v>385</v>
      </c>
      <c r="D39" s="342" t="s">
        <v>381</v>
      </c>
      <c r="E39" s="342" t="s">
        <v>426</v>
      </c>
    </row>
    <row r="40" spans="1:5" ht="30.15" x14ac:dyDescent="0.3">
      <c r="A40" s="340">
        <f t="shared" si="0"/>
        <v>38</v>
      </c>
      <c r="B40" s="342" t="s">
        <v>325</v>
      </c>
      <c r="C40" s="342" t="s">
        <v>386</v>
      </c>
      <c r="D40" s="342" t="s">
        <v>381</v>
      </c>
      <c r="E40" s="342" t="s">
        <v>427</v>
      </c>
    </row>
    <row r="41" spans="1:5" ht="45.2" x14ac:dyDescent="0.3">
      <c r="A41" s="340">
        <f t="shared" si="0"/>
        <v>39</v>
      </c>
      <c r="B41" s="342" t="s">
        <v>325</v>
      </c>
      <c r="C41" s="342" t="s">
        <v>387</v>
      </c>
      <c r="D41" s="342" t="s">
        <v>381</v>
      </c>
      <c r="E41" s="342" t="s">
        <v>428</v>
      </c>
    </row>
    <row r="42" spans="1:5" ht="30.15" x14ac:dyDescent="0.3">
      <c r="A42" s="340">
        <f t="shared" si="0"/>
        <v>40</v>
      </c>
      <c r="B42" s="342" t="s">
        <v>307</v>
      </c>
      <c r="C42" s="342" t="s">
        <v>388</v>
      </c>
      <c r="D42" s="342" t="s">
        <v>381</v>
      </c>
      <c r="E42" s="342" t="s">
        <v>429</v>
      </c>
    </row>
    <row r="43" spans="1:5" ht="30.15" x14ac:dyDescent="0.3">
      <c r="A43" s="340">
        <f t="shared" si="0"/>
        <v>41</v>
      </c>
      <c r="B43" s="342" t="s">
        <v>312</v>
      </c>
      <c r="C43" s="342" t="s">
        <v>389</v>
      </c>
      <c r="D43" s="342" t="s">
        <v>381</v>
      </c>
      <c r="E43" s="342" t="s">
        <v>430</v>
      </c>
    </row>
    <row r="44" spans="1:5" ht="30.15" x14ac:dyDescent="0.3">
      <c r="A44" s="340">
        <f t="shared" si="0"/>
        <v>42</v>
      </c>
      <c r="B44" s="343" t="s">
        <v>307</v>
      </c>
      <c r="C44" s="342" t="s">
        <v>390</v>
      </c>
      <c r="D44" s="342" t="s">
        <v>391</v>
      </c>
      <c r="E44" s="342" t="s">
        <v>431</v>
      </c>
    </row>
  </sheetData>
  <mergeCells count="3">
    <mergeCell ref="B16:B17"/>
    <mergeCell ref="C16:C17"/>
    <mergeCell ref="D16:D17"/>
  </mergeCells>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i d = " 3 e 1 0 e a c 3 - 5 3 7 0 - 4 0 2 5 - 9 b b a - 2 1 9 4 2 2 f f 6 c 6 7 "   x m l n s = " h t t p : / / s c h e m a s . m i c r o s o f t . c o m / D a t a M a s h u p " > A A A A A J Q F A A B Q S w M E F A A G A A g A A A A h A C r d q k D S A A A A N w E A A B M A C A J b Q 2 9 u d G V u d F 9 U e X B l c 1 0 u e G 1 s I K I E A i i g A A I 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A G y P v U 7 E M B C E e y T e w d r + s o E C I Z T k C n 5 K u O J 4 g J W z y V n Y a 8 t e U O 7 t c S 5 U Q L k / M 9 9 M t 1 + C N 1 + c i 4 v S w 0 3 T g m G x c X Q y 9 / B + f N n d g y l K M p K P w j 2 c u c B + u L 7 q j u f E x V S 1 l B 5 O q u k B s d g T B y p N T C z 1 M s U c S O u Y Z 0 x k P 2 h m v G 3 b O 7 R R l E V 3 u n r A 0 D 3 x R J 9 e z f N S 1 1 u S A O Z x + 1 p B P S g v i s m T E 8 B / B Z X 3 S 0 I p e W d J a z N c r 1 X 3 V p t m N 7 I 5 U N Z X C t U Y K 2 Z y M x 6 2 g M 1 f n w v 6 x w A v t Y d v A A A A / / 8 D A F B L A w Q U A A I A C A A A A C E A k J b u t 6 s A A A D 3 A A A A E g A A A E N v b m Z p Z y 9 Q Y W N r Y W d l L n h t b I S P s Q 6 C M B i E d x P f g X S n L W W S / J T B V R I T o n F t o I F G a A 0 t l n d z 8 J F 8 B S G K u j n e 3 Z f c 3 e N 2 h 2 z s 2 u A q e 6 u M T l G E K Q q s E 7 o S r d E y R d q g j K 9 X s B f l W d Q y m G h t k 9 F W K W q c u y S E e O + x j 7 H p a 8 I o j c g p 3 x V l I z u B P r D 6 D 4 d K z 7 W l R B y O r z W c 4 Y h u c E w Z p k A W E 3 K l v w C b B s / p j w n b o X V D L 7 n U 4 a E A s k g g 7 w / 8 C Q A A / / 8 D A F B L A w Q U A A I A C A A A A C E A p e V u O K U A A A D V A A A A E w A A A E Z v c m 1 1 b G F z L 1 N l Y 3 R p b 2 4 x L m 1 s j T 0 L g z A Q h v e A / y G k i 4 I I Q u k i T q F D l y 4 K H c Q h 2 m s V 4 1 1 J I r S I / 7 2 x W f s u B + / H c x Z 6 N x L y K t y 8 Y M w O y s C d 1 6 r T k P O S a 3 A R 4 1 4 V L a Y H 7 5 z f P e h M L s Y A u h u Z q S O a 4 m R t r m q G U o S l a L d G E j p f a d M A O A g 5 K H z u 8 M 8 L h C f 9 q l l t F N o H m V m S X m b c Q x u H b + m 6 i u D m I u U X d K d j t u f b l k R s x L / c 4 g s A A P / / A w B Q S w E C L Q A U A A Y A C A A A A C E A K t 2 q Q N I A A A A 3 A Q A A E w A A A A A A A A A A A A A A A A A A A A A A W 0 N v b n R l b n R f V H l w Z X N d L n h t b F B L A Q I t A B Q A A g A I A A A A I Q C Q l u 6 3 q w A A A P c A A A A S A A A A A A A A A A A A A A A A A A s D A A B D b 2 5 m a W c v U G F j a 2 F n Z S 5 4 b W x Q S w E C L Q A U A A I A C A A A A C E A p e V u O K U A A A D V A A A A E w A A A A A A A A A A A A A A A A D m A w A A R m 9 y b X V s Y X M v U 2 V j d G l v b j E u b V B L B Q Y A A A A A A w A D A M I A A A C 8 B A A A A A A R A Q A A 7 7 u / P D 9 4 b W w g d m V y c 2 l v b j 0 i M S 4 w I i B z d G F u Z G F s b 2 5 l P S J u b y I / P g 0 K P F B l c m 1 p c 3 N p b 2 5 M a X N 0 I H h t b G 5 z O n h z Z D 0 i a H R 0 c D o v L 3 d 3 d y 5 3 M y 5 v c m c v M j A w M S 9 Y T U x T Y 2 h l b W E i I H h t b G 5 z O n h z a T 0 i a H R 0 c D o v L 3 d 3 d y 5 3 M y 5 v c m c v M j A w M S 9 Y T U x T Y 2 h l b W E t a W 5 z d G F u Y 2 U i P j x D Y W 5 F d m F s d W F 0 Z U Z 1 d H V y Z V B h Y 2 t h Z 2 V z P m Z h b H N l P C 9 D Y W 5 F d m F s d W F 0 Z U Z 1 d H V y Z V B h Y 2 t h Z 2 V z P j x G a X J l d 2 F s b E V u Y W J s Z W Q + d H J 1 Z T w v R m l y Z X d h b G x F b m F i b G V k P j w v U G V y b W l z c 2 l v b k x p c 3 Q + h g c A A A A A A A B k B w A A 7 7 u / P D 9 4 b W w g d m V y c 2 l v b j 0 i M S 4 w I i B z d G F u Z G F s b 2 5 l P S J u b y I / P g 0 K P E x v Y 2 F s U G F j a 2 F n Z U 1 l d G F k Y X R h R m l s Z S B 4 b W x u c z p 4 c 2 Q 9 I m h 0 d H A 6 L y 9 3 d 3 c u d z M u b 3 J n L z I w M D E v W E 1 M U 2 N o Z W 1 h I i B 4 b W x u c z p 4 c 2 k 9 I m h 0 d H A 6 L y 9 3 d 3 c u d z M u b 3 J n L z I w M D E v W E 1 M U 2 N o Z W 1 h L W l u c 3 R h b m N l I j 4 8 S X R l b X M + P E l 0 Z W 0 + P E l 0 Z W 1 M b 2 N h d G l v b j 4 8 S X R l b V R 5 c G U + R m 9 y b X V s Y T w v S X R l b V R 5 c G U + P E l 0 Z W 1 Q Y X R o P l N l Y 3 R p b 2 4 x L 1 R h Y m x l M T w v S X R l b V B h d G g + P C 9 J d G V t T G 9 j Y X R p b 2 4 + P F N 0 Y W J s Z U V u d H J p Z X M + P E V u d H J 5 I F R 5 c G U 9 I k F k Z G V k V G 9 E Y X R h T W 9 k Z W w i I F Z h b H V l P S J s M C I v P j x F b n R y e S B U e X B l P S J C d W Z m Z X J O Z X h 0 U m V m c m V z a C I g V m F s d W U 9 I m w x I i 8 + P E V u d H J 5 I F R 5 c G U 9 I k Z p b G x F b m F i b G V k I i B W Y W x 1 Z T 0 i b D A i L z 4 8 R W 5 0 c n k g V H l w Z T 0 i R m l s b E V y c m 9 y Q 2 9 k Z S I g V m F s d W U 9 I n N V b m t u b 3 d u I i 8 + P E V u d H J 5 I F R 5 c G U 9 I k Z p b G x F c n J v c k N v d W 5 0 I i B W Y W x 1 Z T 0 i b D A i L z 4 8 R W 5 0 c n k g V H l w Z T 0 i R m l s b E x h c 3 R V c G R h d G V k I i B W Y W x 1 Z T 0 i Z D I w M j I t M T A t M T J U M T k 6 N T c 6 M z M u O T Y 0 N T g 3 M 1 o i L z 4 8 R W 5 0 c n k g V H l w Z T 0 i R m l s b E N v b H V t b l R 5 c G V z I i B W Y W x 1 Z T 0 i c 0 F 3 P T 0 i L z 4 8 R W 5 0 c n k g V H l w Z T 0 i R m l s b E N v b H V t b k 5 h b W V z I i B W Y W x 1 Z T 0 i c 1 s m c X V v d D t D b 2 x 1 b W 4 x J n F 1 b 3 Q 7 X S I v P j x F b n R y e S B U e X B l P S J G a W x s Z W R D b 2 1 w b G V 0 Z V J l c 3 V s d F R v V 2 9 y a 3 N o Z W V 0 I i B W Y W x 1 Z T 0 i b D E i L z 4 8 R W 5 0 c n k g V H l w Z T 0 i R m l s b F N 0 Y X R 1 c y I g V m F s d W U 9 I n N D b 2 1 w b G V 0 Z S I v P j x F b n R y e S B U e X B l P S J G a W x s V G 9 E Y X R h T W 9 k Z W x F b m F i b G V k I i B W Y W x 1 Z T 0 i b D A i L z 4 8 R W 5 0 c n k g V H l w Z T 0 i S X N Q c m l 2 Y X R l I i B W Y W x 1 Z T 0 i b D A i L z 4 8 R W 5 0 c n k g V H l w Z T 0 i U m V s Y X R p b 2 5 z a G l w S W 5 m b 0 N v b n R h a W 5 l c i I g V m F s d W U 9 I n N 7 J n F 1 b 3 Q 7 Y 2 9 s d W 1 u Q 2 9 1 b n Q m c X V v d D s 6 M S w m c X V v d D t r Z X l D b 2 x 1 b W 5 O Y W 1 l c y Z x d W 9 0 O z p b X S w m c X V v d D t x d W V y e V J l b G F 0 a W 9 u c 2 h p c H M m c X V v d D s 6 W 1 0 s J n F 1 b 3 Q 7 Y 2 9 s d W 1 u S W R l b n R p d G l l c y Z x d W 9 0 O z p b J n F 1 b 3 Q 7 U 2 V j d G l v b j E v V G F i b G U x L 0 N o Y W 5 n Z W Q g V H l w Z S 5 7 Q 2 9 s d W 1 u M S w w f S Z x d W 9 0 O 1 0 s J n F 1 b 3 Q 7 Q 2 9 s d W 1 u Q 2 9 1 b n Q m c X V v d D s 6 M S w m c X V v d D t L Z X l D b 2 x 1 b W 5 O Y W 1 l c y Z x d W 9 0 O z p b X S w m c X V v d D t D b 2 x 1 b W 5 J Z G V u d G l 0 a W V z J n F 1 b 3 Q 7 O l s m c X V v d D t T Z W N 0 a W 9 u M S 9 U Y W J s Z T E v Q 2 h h b m d l Z C B U e X B l L n t D b 2 x 1 b W 4 x L D B 9 J n F 1 b 3 Q 7 X S w m c X V v d D t S Z W x h d G l v b n N o a X B J b m Z v J n F 1 b 3 Q 7 O l t d f S I v P j x F b n R y e S B U e X B l P S J S Z X N 1 b H R U e X B l I i B W Y W x 1 Z T 0 i c 1 R h Y m x l I i 8 + P E V u d H J 5 I F R 5 c G U 9 I k 5 h d m l n Y X R p b 2 5 T d G V w T m F t Z S I g V m F s d W U 9 I n N O Y X Z p Z 2 F 0 a W 9 u I i 8 + P E V u d H J 5 I F R 5 c G U 9 I k Z p b G x P Y m p l Y 3 R U e X B l I i B W Y W x 1 Z T 0 i c 0 N v b m 5 l Y 3 R p b 2 5 P b m x 5 I i 8 + P E V u d H J 5 I F R 5 c G U 9 I k 5 h b W V V c G R h d G V k Q W Z 0 Z X J G a W x s I i B W Y W x 1 Z T 0 i b D A i L z 4 8 L 1 N 0 Y W J s Z U V u d H J p Z X M + P C 9 J d G V t P j x J d G V t P j x J d G V t T G 9 j Y X R p b 2 4 + P E l 0 Z W 1 U e X B l P k Z v c m 1 1 b G E 8 L 0 l 0 Z W 1 U e X B l P j x J d G V t U G F 0 a D 5 T Z W N 0 a W 9 u M S 9 U Y W J s Z T E v U 2 9 1 c m N l P C 9 J d G V t U G F 0 a D 4 8 L 0 l 0 Z W 1 M b 2 N h d G l v b j 4 8 U 3 R h Y m x l R W 5 0 c m l l c y 8 + P C 9 J d G V t P j x J d G V t P j x J d G V t T G 9 j Y X R p b 2 4 + P E l 0 Z W 1 U e X B l P k Z v c m 1 1 b G E 8 L 0 l 0 Z W 1 U e X B l P j x J d G V t U G F 0 a D 5 T Z W N 0 a W 9 u M S 9 U Y W J s Z T E v Q 2 h h b m d l Z C U y M F R 5 c G U 8 L 0 l 0 Z W 1 Q Y X R o P j w v S X R l b U x v Y 2 F 0 a W 9 u P j x T d G F i b G V F b n R y a W V z L z 4 8 L 0 l 0 Z W 0 + P E l 0 Z W 0 + P E l 0 Z W 1 M b 2 N h d G l v b j 4 8 S X R l b V R 5 c G U + Q W x s R m 9 y b X V s Y X M 8 L 0 l 0 Z W 1 U e X B l P j x J d G V t U G F 0 a D 4 8 L 0 l 0 Z W 1 Q Y X R o P j w v S X R l b U x v Y 2 F 0 a W 9 u P j x T d G F i b G V F b n R y a W V z L z 4 8 L 0 l 0 Z W 0 + P C 9 J d G V t c z 4 8 L 0 x v Y 2 F s U G F j a 2 F n Z U 1 l d G F k Y X R h R m l s Z T 4 W A A A A U E s F B g A A A A A A A A A A A A A A A A A A A A A A A C Y B A A A B A A A A 0 I y d 3 w E V 0 R G M e g D A T 8 K X 6 w E A A A C m t O k p l e x R R Y I h f r p t j b S 4 A A A A A A I A A A A A A B B m A A A A A Q A A I A A A A G M W b 9 9 5 c a j p I c 1 p S A Z h G 6 6 6 B b y A 7 3 k z c K W 5 O L 6 n p S P Q A A A A A A 6 A A A A A A g A A I A A A A J 2 k v L Q f q S H x 6 M k Y a a 7 4 Q h v 1 k G k V 2 o e l l 4 X G Q X R K I v Z A U A A A A P c p q A T 2 q + 1 z y m U u H k 5 S 6 O + 8 Q a e d B c j N t N t z y c 6 b u z R s k x 1 9 R O c 1 / q C e M y / 2 k p Z w w r 5 e f G l p 1 S G t o C 3 e N L W p e q S W o C U v 2 q u M p y y A B h R s w r y C Q A A A A P O e I f j o O J L U / S 0 H k H E i r T J I H y 1 w O P 7 t F b C n Z I l A D i o X S x 5 y 1 o r G y p k m U w o p L y f + R S 4 Q 5 M y d w d g E i E y V o J h q U U Y = < / D a t a M a s h u p > 
</file>

<file path=customXml/itemProps1.xml><?xml version="1.0" encoding="utf-8"?>
<ds:datastoreItem xmlns:ds="http://schemas.openxmlformats.org/officeDocument/2006/customXml" ds:itemID="{410F4DEA-6D00-49BC-8BEF-0F4C4914DF39}">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8</vt:i4>
      </vt:variant>
      <vt:variant>
        <vt:lpstr>Named Ranges</vt:lpstr>
      </vt:variant>
      <vt:variant>
        <vt:i4>4</vt:i4>
      </vt:variant>
    </vt:vector>
  </HeadingPairs>
  <TitlesOfParts>
    <vt:vector size="12" baseType="lpstr">
      <vt:lpstr>1-Date proiect</vt:lpstr>
      <vt:lpstr>3-Intreprinderi in dificultate</vt:lpstr>
      <vt:lpstr>2- Cheltuieli eligibile</vt:lpstr>
      <vt:lpstr>3- Calcule buget</vt:lpstr>
      <vt:lpstr>4-Buget_cerere</vt:lpstr>
      <vt:lpstr>5-Plan investitional</vt:lpstr>
      <vt:lpstr>6- Lista de echipamante</vt:lpstr>
      <vt:lpstr>7- Matricea de corelare BP-DGI</vt:lpstr>
      <vt:lpstr>'1-Date proiect'!Print_Area</vt:lpstr>
      <vt:lpstr>'2- Cheltuieli eligibile'!Print_Area</vt:lpstr>
      <vt:lpstr>'3-Intreprinderi in dificultate'!Print_Area</vt:lpstr>
      <vt:lpstr>'4-Buget_cerere'!Print_Area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Iulia Poenaru</cp:lastModifiedBy>
  <cp:lastPrinted>2022-12-07T11:58:13Z</cp:lastPrinted>
  <dcterms:created xsi:type="dcterms:W3CDTF">2015-08-05T10:46:20Z</dcterms:created>
  <dcterms:modified xsi:type="dcterms:W3CDTF">2023-07-31T09:40:39Z</dcterms:modified>
</cp:coreProperties>
</file>